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D4ADACF5-C429-4306-BFC3-448CB83551D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MARÇO" sheetId="1" r:id="rId1"/>
    <sheet name="REPASSE" sheetId="2" r:id="rId2"/>
    <sheet name="Plan1" sheetId="4" state="hidden" r:id="rId3"/>
  </sheets>
  <definedNames>
    <definedName name="_xlnm._FilterDatabase" localSheetId="0" hidden="1">MARÇO!#REF!</definedName>
    <definedName name="_xlnm._FilterDatabase" localSheetId="2" hidden="1">Plan1!$A$1:$L$247</definedName>
    <definedName name="_xlnm._FilterDatabase" localSheetId="1" hidden="1">REPASSE!$A$2:$U$32</definedName>
    <definedName name="_xlnm.Print_Area" localSheetId="1">REPASSE!$A$1:$I$29</definedName>
    <definedName name="_xlnm.Print_Titles" localSheetId="0">MARÇO!$1:$2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B61" i="2"/>
  <c r="C48" i="2"/>
  <c r="C54" i="2"/>
  <c r="E49" i="2"/>
  <c r="D49" i="2"/>
  <c r="F48" i="2" l="1"/>
  <c r="J29" i="2" l="1"/>
  <c r="D73" i="2" l="1"/>
  <c r="D74" i="2"/>
  <c r="A47" i="2" l="1"/>
  <c r="A49" i="2" s="1"/>
  <c r="B48" i="2"/>
  <c r="E55" i="2"/>
  <c r="D66" i="2" l="1"/>
  <c r="D68" i="2" s="1"/>
  <c r="F13" i="2" l="1"/>
  <c r="G29" i="2" l="1"/>
  <c r="D46" i="2"/>
  <c r="D55" i="2" s="1"/>
  <c r="A55" i="2"/>
  <c r="A1" i="2" l="1"/>
  <c r="P29" i="2" l="1"/>
  <c r="D16" i="2" l="1"/>
  <c r="B25" i="2" l="1"/>
  <c r="E25" i="2"/>
  <c r="D25" i="2"/>
  <c r="H25" i="2" l="1"/>
  <c r="L25" i="2"/>
  <c r="K25" i="2"/>
  <c r="F25" i="2"/>
  <c r="E6" i="2" l="1"/>
  <c r="F6" i="2" l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B4" i="2" l="1"/>
  <c r="D4" i="2"/>
  <c r="L4" i="2" l="1"/>
  <c r="K4" i="2"/>
  <c r="E4" i="2"/>
  <c r="H4" i="2" s="1"/>
  <c r="F4" i="2"/>
  <c r="B23" i="2"/>
  <c r="D3" i="2"/>
  <c r="D6" i="2"/>
  <c r="E8" i="2"/>
  <c r="D10" i="2"/>
  <c r="D11" i="2"/>
  <c r="D12" i="2"/>
  <c r="D13" i="2"/>
  <c r="D15" i="2"/>
  <c r="E16" i="2"/>
  <c r="D17" i="2"/>
  <c r="D18" i="2"/>
  <c r="D19" i="2"/>
  <c r="E19" i="2"/>
  <c r="D20" i="2"/>
  <c r="E20" i="2"/>
  <c r="D21" i="2"/>
  <c r="D22" i="2"/>
  <c r="D23" i="2"/>
  <c r="E23" i="2"/>
  <c r="D24" i="2"/>
  <c r="D26" i="2"/>
  <c r="D27" i="2"/>
  <c r="D28" i="2"/>
  <c r="E28" i="2"/>
  <c r="B3" i="2"/>
  <c r="K3" i="2" s="1"/>
  <c r="B5" i="2"/>
  <c r="D5" i="2"/>
  <c r="E5" i="2"/>
  <c r="B6" i="2"/>
  <c r="B7" i="2"/>
  <c r="D7" i="2"/>
  <c r="E7" i="2"/>
  <c r="B8" i="2"/>
  <c r="D8" i="2"/>
  <c r="B9" i="2"/>
  <c r="D9" i="2"/>
  <c r="E9" i="2"/>
  <c r="B10" i="2"/>
  <c r="B11" i="2"/>
  <c r="E11" i="2"/>
  <c r="B12" i="2"/>
  <c r="B13" i="2"/>
  <c r="B14" i="2"/>
  <c r="K14" i="2" s="1"/>
  <c r="D14" i="2"/>
  <c r="B15" i="2"/>
  <c r="E15" i="2"/>
  <c r="B16" i="2"/>
  <c r="B17" i="2"/>
  <c r="K17" i="2" s="1"/>
  <c r="B18" i="2"/>
  <c r="B19" i="2"/>
  <c r="B20" i="2"/>
  <c r="B21" i="2"/>
  <c r="B22" i="2"/>
  <c r="B24" i="2"/>
  <c r="B26" i="2"/>
  <c r="B27" i="2"/>
  <c r="B28" i="2"/>
  <c r="H11" i="2" l="1"/>
  <c r="B29" i="2"/>
  <c r="A31" i="2" s="1"/>
  <c r="D29" i="2"/>
  <c r="H5" i="2"/>
  <c r="H8" i="2"/>
  <c r="L19" i="2"/>
  <c r="K19" i="2"/>
  <c r="L5" i="2"/>
  <c r="K5" i="2"/>
  <c r="K28" i="2"/>
  <c r="L28" i="2"/>
  <c r="L15" i="2"/>
  <c r="K15" i="2"/>
  <c r="L6" i="2"/>
  <c r="K6" i="2"/>
  <c r="L21" i="2"/>
  <c r="K21" i="2"/>
  <c r="L17" i="2"/>
  <c r="K24" i="2"/>
  <c r="L24" i="2"/>
  <c r="L13" i="2"/>
  <c r="K13" i="2"/>
  <c r="L10" i="2"/>
  <c r="K10" i="2"/>
  <c r="K7" i="2"/>
  <c r="L7" i="2"/>
  <c r="L22" i="2"/>
  <c r="K22" i="2"/>
  <c r="L18" i="2"/>
  <c r="K18" i="2"/>
  <c r="L8" i="2"/>
  <c r="K8" i="2"/>
  <c r="L3" i="2"/>
  <c r="L27" i="2"/>
  <c r="K27" i="2"/>
  <c r="L26" i="2"/>
  <c r="K26" i="2"/>
  <c r="K20" i="2"/>
  <c r="L20" i="2"/>
  <c r="K16" i="2"/>
  <c r="L16" i="2"/>
  <c r="L14" i="2"/>
  <c r="K11" i="2"/>
  <c r="L11" i="2"/>
  <c r="L9" i="2"/>
  <c r="K9" i="2"/>
  <c r="L23" i="2"/>
  <c r="K23" i="2"/>
  <c r="K12" i="2"/>
  <c r="L12" i="2"/>
  <c r="H19" i="2"/>
  <c r="H20" i="2"/>
  <c r="H23" i="2"/>
  <c r="E22" i="2"/>
  <c r="H22" i="2" s="1"/>
  <c r="E18" i="2"/>
  <c r="H18" i="2" s="1"/>
  <c r="E10" i="2"/>
  <c r="H10" i="2" s="1"/>
  <c r="E3" i="2"/>
  <c r="H3" i="2" s="1"/>
  <c r="E26" i="2"/>
  <c r="H26" i="2" s="1"/>
  <c r="E24" i="2"/>
  <c r="H24" i="2" s="1"/>
  <c r="E21" i="2"/>
  <c r="H21" i="2" s="1"/>
  <c r="E14" i="2"/>
  <c r="H14" i="2" s="1"/>
  <c r="E13" i="2"/>
  <c r="H13" i="2" s="1"/>
  <c r="E12" i="2"/>
  <c r="H12" i="2" s="1"/>
  <c r="F16" i="2"/>
  <c r="H16" i="2"/>
  <c r="F24" i="2"/>
  <c r="H6" i="2"/>
  <c r="H28" i="2"/>
  <c r="H7" i="2"/>
  <c r="H15" i="2"/>
  <c r="H9" i="2"/>
  <c r="F17" i="2"/>
  <c r="F32" i="2" l="1"/>
  <c r="K29" i="2"/>
  <c r="F3" i="2"/>
  <c r="F5" i="2"/>
  <c r="F20" i="2"/>
  <c r="E27" i="2"/>
  <c r="H27" i="2" s="1"/>
  <c r="F9" i="2"/>
  <c r="F23" i="2"/>
  <c r="F21" i="2"/>
  <c r="F11" i="2"/>
  <c r="F12" i="2"/>
  <c r="F28" i="2"/>
  <c r="F22" i="2"/>
  <c r="F26" i="2"/>
  <c r="F15" i="2"/>
  <c r="F8" i="2"/>
  <c r="F18" i="2"/>
  <c r="F7" i="2"/>
  <c r="F19" i="2"/>
  <c r="F10" i="2"/>
  <c r="F14" i="2"/>
  <c r="F27" i="2"/>
  <c r="E17" i="2"/>
  <c r="E29" i="2" l="1"/>
  <c r="F29" i="2"/>
  <c r="F30" i="2" s="1"/>
  <c r="F31" i="2" s="1"/>
  <c r="H17" i="2"/>
  <c r="G31" i="2" l="1"/>
  <c r="H29" i="2"/>
  <c r="D32" i="2"/>
</calcChain>
</file>

<file path=xl/sharedStrings.xml><?xml version="1.0" encoding="utf-8"?>
<sst xmlns="http://schemas.openxmlformats.org/spreadsheetml/2006/main" count="2953" uniqueCount="1140">
  <si>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</si>
  <si>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</si>
  <si>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</si>
  <si>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</si>
  <si>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</si>
  <si>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</si>
  <si>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</si>
  <si>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</si>
  <si>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</si>
  <si>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</si>
  <si>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</si>
  <si>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</si>
  <si>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</si>
  <si>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</si>
  <si>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</si>
  <si>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</si>
  <si>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</si>
  <si>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</si>
  <si>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</si>
  <si>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</si>
  <si>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</si>
  <si>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</si>
  <si>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</si>
  <si>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</si>
  <si>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</si>
  <si>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</si>
  <si>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</si>
  <si>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</si>
  <si>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</si>
  <si>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</si>
  <si>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</si>
  <si>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</si>
  <si>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</si>
  <si>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</si>
  <si>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</si>
  <si>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</si>
  <si>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</si>
  <si>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</si>
  <si>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</si>
  <si>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</si>
  <si>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</si>
  <si>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</si>
  <si>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</si>
  <si>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</si>
  <si>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</si>
  <si>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</si>
  <si>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</si>
  <si>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</si>
  <si>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</si>
  <si>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</si>
  <si>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</si>
  <si>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</si>
  <si>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</si>
  <si>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</si>
  <si>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</si>
  <si>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</si>
  <si>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</si>
  <si>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</si>
  <si>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</si>
  <si>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</si>
  <si>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</si>
  <si>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</si>
  <si>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</si>
  <si>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</si>
  <si>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</si>
  <si>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</si>
  <si>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</si>
  <si>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</si>
  <si>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</si>
  <si>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</si>
  <si>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</si>
  <si>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</si>
  <si>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</si>
  <si>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</si>
  <si>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</si>
  <si>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</si>
  <si>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</si>
  <si>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</si>
  <si>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</si>
  <si>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</si>
  <si>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</si>
  <si>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</si>
  <si>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</si>
  <si>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</si>
  <si>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</si>
  <si>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</si>
  <si>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</si>
  <si>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</si>
  <si>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</si>
  <si>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</si>
  <si>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</si>
  <si>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</si>
  <si>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</si>
  <si>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</si>
  <si>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</si>
  <si>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</si>
  <si>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</si>
  <si>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</si>
  <si>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</si>
  <si>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</si>
  <si>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</si>
  <si>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</si>
  <si>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</si>
  <si>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</si>
  <si>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</si>
  <si>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</si>
  <si>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</si>
  <si>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</si>
  <si>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</si>
  <si>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</si>
  <si>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</si>
  <si>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</si>
  <si>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</si>
  <si>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</si>
  <si>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</si>
  <si>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</si>
  <si>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</si>
  <si>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</si>
  <si>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</si>
  <si>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</si>
  <si>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</si>
  <si>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</si>
  <si>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</si>
  <si>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</si>
  <si>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</si>
  <si>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</si>
  <si>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</si>
  <si>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</si>
  <si>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</si>
  <si>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</si>
  <si>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</si>
  <si>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</si>
  <si>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</si>
  <si>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</si>
  <si>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</si>
  <si>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</si>
  <si>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</si>
  <si>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</si>
  <si>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</si>
  <si>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</si>
  <si>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</si>
  <si>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</si>
  <si>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</si>
  <si>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</si>
  <si>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</si>
  <si>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</si>
  <si>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</si>
  <si>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</si>
  <si>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</si>
  <si>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</si>
  <si>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</si>
  <si>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</si>
  <si>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</si>
  <si>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</si>
  <si>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</si>
  <si>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</si>
  <si>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</si>
  <si>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</si>
  <si>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</si>
  <si>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</si>
  <si>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</si>
  <si>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</si>
  <si>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</si>
  <si>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</si>
  <si>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</si>
  <si>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</si>
  <si>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</si>
  <si>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</si>
  <si>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</si>
  <si>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</si>
  <si>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</si>
  <si>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</si>
  <si>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</si>
  <si>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</si>
  <si>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</si>
  <si>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</si>
  <si>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</si>
  <si>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</si>
  <si>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</si>
  <si>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</si>
  <si>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</si>
  <si>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</si>
  <si>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</si>
  <si>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</si>
  <si>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</si>
  <si>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</si>
  <si>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</si>
  <si>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</si>
  <si>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</si>
  <si>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</si>
  <si>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</si>
  <si>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</si>
  <si>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</si>
  <si>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</si>
  <si>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</si>
  <si>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</si>
  <si>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</si>
  <si>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</si>
  <si>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</si>
  <si>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</si>
  <si>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</si>
  <si>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</si>
  <si>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</si>
  <si>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</si>
  <si>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</si>
  <si>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</si>
  <si>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</si>
  <si>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</si>
  <si>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</si>
  <si>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</si>
  <si>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</si>
  <si>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</si>
  <si>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</si>
  <si>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</si>
  <si>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</si>
  <si>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</si>
  <si>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</si>
  <si>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</si>
  <si>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</si>
  <si>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</si>
  <si>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</si>
  <si>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</si>
  <si>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</si>
  <si>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</si>
  <si>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</si>
  <si>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</si>
  <si>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</si>
  <si>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</si>
  <si>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</si>
  <si>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</si>
  <si>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</si>
  <si>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</si>
  <si>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</si>
  <si>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</si>
  <si>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</si>
  <si>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</si>
  <si>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</si>
  <si>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</si>
  <si>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</si>
  <si>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</si>
  <si>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</si>
  <si>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</si>
  <si>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</si>
  <si>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</si>
  <si>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</si>
  <si>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</si>
  <si>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</si>
  <si>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</si>
  <si>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</si>
  <si>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</si>
  <si>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</si>
  <si>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</si>
  <si>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</si>
  <si>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</si>
  <si>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</si>
  <si>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</si>
  <si>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</si>
  <si>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</si>
  <si>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</si>
  <si>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</si>
  <si>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</si>
  <si>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</si>
  <si>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</si>
  <si>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</si>
  <si>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</si>
  <si>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</si>
  <si>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</si>
  <si>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</si>
  <si>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</si>
  <si>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</si>
  <si>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</si>
  <si>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</si>
  <si>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</si>
  <si>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</si>
  <si>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</si>
  <si>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</si>
  <si>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</si>
  <si>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</si>
  <si>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</si>
  <si>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</si>
  <si>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</si>
  <si>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</si>
  <si>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</si>
  <si>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</si>
  <si>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</si>
  <si>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</si>
  <si>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</si>
  <si>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</si>
  <si>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</si>
  <si>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</si>
  <si>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</si>
  <si>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</si>
  <si>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</si>
  <si>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</si>
  <si>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</si>
  <si>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</si>
  <si>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</si>
  <si>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</si>
  <si>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</si>
  <si>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</si>
  <si>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</si>
  <si>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</si>
  <si>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</si>
  <si>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</si>
  <si>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</si>
  <si>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</si>
  <si>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</si>
  <si>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</si>
  <si>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</si>
  <si>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</si>
  <si>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</si>
  <si>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</si>
  <si>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</si>
  <si>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</si>
  <si>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</si>
  <si>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</si>
  <si>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</si>
  <si>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</si>
  <si>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</si>
  <si>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</si>
  <si>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</si>
  <si>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</si>
  <si>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</si>
  <si>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</si>
  <si>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</si>
  <si>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</si>
  <si>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</si>
  <si>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</si>
  <si>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</si>
  <si>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</si>
  <si>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</si>
  <si>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</si>
  <si>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</si>
  <si>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</si>
  <si>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</si>
  <si>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</si>
  <si>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</si>
  <si>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</si>
  <si>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</si>
  <si>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</si>
  <si>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</si>
  <si>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</si>
  <si>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</si>
  <si>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</si>
  <si>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</si>
  <si>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</si>
  <si>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</si>
  <si>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</si>
  <si>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</si>
  <si>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</si>
  <si>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</si>
  <si>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</si>
  <si>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</si>
  <si>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</si>
  <si>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</si>
  <si>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</si>
  <si>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</si>
  <si>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</si>
  <si>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</si>
  <si>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</si>
  <si>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</si>
  <si>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</si>
  <si>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</si>
  <si>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</si>
  <si>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</si>
  <si>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</si>
  <si>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</si>
  <si>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</si>
  <si>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</si>
  <si>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</si>
  <si>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</si>
  <si>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</si>
  <si>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</si>
  <si>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</si>
  <si>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</si>
  <si>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</si>
  <si>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</si>
  <si>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</si>
  <si>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</si>
  <si>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</si>
  <si>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</si>
  <si>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</si>
  <si>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</si>
  <si>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</si>
  <si>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</si>
  <si>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</si>
  <si>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</si>
  <si>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</si>
  <si>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</si>
  <si>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</si>
  <si>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</si>
  <si>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</si>
  <si>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</si>
  <si>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</si>
  <si>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</si>
  <si>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</si>
  <si>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</si>
  <si>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</si>
  <si>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</si>
  <si>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</si>
  <si>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</si>
  <si>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</si>
  <si>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</si>
  <si>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</si>
  <si>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</si>
  <si>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</si>
  <si>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</si>
  <si>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</si>
  <si>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</si>
  <si>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</si>
  <si>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</si>
  <si>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</si>
  <si>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</si>
  <si>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</si>
  <si>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</si>
  <si>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</si>
  <si>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</si>
  <si>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</si>
  <si>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</si>
  <si>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</si>
  <si>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</si>
  <si>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</si>
  <si>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</si>
  <si>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</si>
  <si>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</si>
  <si>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</si>
  <si>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</si>
  <si>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</si>
  <si>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</si>
  <si>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</si>
  <si>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</si>
  <si>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</si>
  <si>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</si>
  <si>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</si>
  <si>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</si>
  <si>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</si>
  <si>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</si>
  <si>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</si>
  <si>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</si>
  <si>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</si>
  <si>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</si>
  <si>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</si>
  <si>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</si>
  <si>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</si>
  <si>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</si>
  <si>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</si>
  <si>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</si>
  <si>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</si>
  <si>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</si>
  <si>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</si>
  <si>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</si>
  <si>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</si>
  <si>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</si>
  <si>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</si>
  <si>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</si>
  <si>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</si>
  <si>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</si>
  <si>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</si>
  <si>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</si>
  <si>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</si>
  <si>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</si>
  <si>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</si>
  <si>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</si>
  <si>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</si>
  <si>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</si>
  <si>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</si>
  <si>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</si>
  <si>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</si>
  <si>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</si>
  <si>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</si>
  <si>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</si>
  <si>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</si>
  <si>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</si>
  <si>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</si>
  <si>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</si>
  <si>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</si>
  <si>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</si>
  <si>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</si>
  <si>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</si>
  <si>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</si>
  <si>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</si>
  <si>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</si>
  <si>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</si>
  <si>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</si>
  <si>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</si>
  <si>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</si>
  <si>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</si>
  <si>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</si>
  <si>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</si>
  <si>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</si>
  <si>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</si>
  <si>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</si>
  <si>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</si>
  <si>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</si>
  <si>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</si>
  <si>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</si>
  <si>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</si>
  <si>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</si>
  <si>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</si>
  <si>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</si>
  <si>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</si>
  <si>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</si>
  <si>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</si>
  <si>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</si>
  <si>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</si>
  <si>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</si>
  <si>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</si>
  <si>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</si>
  <si>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</si>
  <si>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</si>
  <si>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</si>
  <si>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</si>
  <si>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</si>
  <si>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</si>
  <si>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</si>
  <si>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</si>
  <si>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</si>
  <si>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</si>
  <si>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</si>
  <si>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</si>
  <si>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</si>
  <si>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</si>
  <si>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</si>
  <si>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</si>
  <si>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</si>
  <si>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</si>
  <si>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</si>
  <si>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</si>
  <si>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</si>
  <si>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</si>
  <si>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</si>
  <si>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</si>
  <si>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</si>
  <si>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</si>
  <si>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</si>
  <si>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</si>
  <si>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</si>
  <si>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</si>
  <si>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</si>
  <si>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</si>
  <si>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</si>
  <si>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</si>
  <si>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</si>
  <si>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</si>
  <si>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</si>
  <si>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</si>
  <si>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</si>
  <si>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</si>
  <si>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</si>
  <si>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</si>
  <si>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</si>
  <si>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</si>
  <si>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</si>
  <si>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</si>
  <si>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</si>
  <si>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</si>
  <si>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</si>
  <si>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</si>
  <si>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</si>
  <si>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</si>
  <si>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</si>
  <si>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</si>
  <si>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</si>
  <si>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</si>
  <si>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</si>
  <si>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</si>
  <si>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</si>
  <si>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</si>
  <si>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</si>
  <si>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</si>
  <si>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</si>
  <si>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</si>
  <si>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</si>
  <si>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</si>
  <si>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</si>
  <si>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</si>
  <si>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</si>
  <si>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</si>
  <si>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</si>
  <si>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</si>
  <si>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</si>
  <si>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</si>
  <si>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</si>
  <si>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</si>
  <si>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</si>
  <si>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</si>
  <si>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</si>
  <si>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</si>
  <si>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</si>
  <si>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</si>
  <si>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</si>
  <si>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</si>
  <si>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</si>
  <si>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</si>
  <si>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</si>
  <si>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</si>
  <si>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</si>
  <si>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</si>
  <si>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</si>
  <si>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</si>
  <si>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</si>
  <si>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</si>
  <si>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</si>
  <si>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</si>
  <si>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</si>
  <si>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</si>
  <si>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</si>
  <si>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</si>
  <si>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</si>
  <si>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</si>
  <si>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</si>
  <si>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</si>
  <si>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</si>
  <si>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</si>
  <si>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</si>
  <si>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</si>
  <si>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</si>
  <si>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</si>
  <si>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</si>
  <si>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</si>
  <si>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</si>
  <si>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</si>
  <si>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</si>
  <si>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</si>
  <si>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</si>
  <si>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</si>
  <si>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</si>
  <si>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</si>
  <si>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</si>
  <si>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</si>
  <si>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</si>
  <si>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</si>
  <si>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</si>
  <si>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</si>
  <si>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</si>
  <si>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</si>
  <si>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</si>
  <si>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</si>
  <si>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</si>
  <si>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</si>
  <si>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</si>
  <si>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</si>
  <si>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</si>
  <si>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</si>
  <si>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</si>
  <si>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</si>
  <si>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</si>
  <si>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</si>
  <si>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</si>
  <si>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</si>
  <si>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</si>
  <si>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</si>
  <si>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</si>
  <si>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</si>
  <si>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</si>
  <si>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</si>
  <si>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</si>
  <si>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</si>
  <si>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</si>
  <si>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</si>
  <si>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</si>
  <si>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</si>
  <si>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</si>
  <si>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</si>
  <si>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</si>
  <si>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</si>
  <si>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</si>
  <si>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</si>
  <si>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</si>
  <si>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</si>
  <si>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</si>
  <si>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</si>
  <si>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</si>
  <si>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</si>
  <si>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</si>
  <si>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</si>
  <si>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</si>
  <si>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</si>
  <si>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</si>
  <si>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</si>
  <si>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</si>
  <si>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</si>
  <si>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</si>
  <si>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</si>
  <si>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</si>
  <si>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</si>
  <si>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</si>
  <si>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</si>
  <si>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</si>
  <si>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</si>
  <si>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</si>
  <si>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</si>
  <si>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</si>
  <si>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</si>
  <si>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</si>
  <si>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</si>
  <si>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</si>
  <si>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</si>
  <si>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</si>
  <si>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</si>
  <si>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</si>
  <si>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</si>
  <si>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</si>
  <si>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</si>
  <si>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</si>
  <si>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</si>
  <si>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</si>
  <si>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</si>
  <si>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</si>
  <si>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</si>
  <si>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</si>
  <si>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</si>
  <si>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</si>
  <si>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</si>
  <si>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</si>
  <si>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</si>
  <si>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</si>
  <si>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</si>
  <si>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</si>
  <si>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</si>
  <si>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</si>
  <si>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</si>
  <si>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</si>
  <si>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</si>
  <si>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</si>
  <si>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</si>
  <si>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</si>
  <si>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</si>
  <si>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</si>
  <si>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</si>
  <si>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</si>
  <si>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</si>
  <si>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</si>
  <si>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</si>
  <si>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</si>
  <si>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</si>
  <si>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</si>
  <si>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</si>
  <si>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</si>
  <si>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</si>
  <si>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</si>
  <si>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</si>
  <si>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</si>
  <si>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</si>
  <si>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</si>
  <si>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</si>
  <si>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</si>
  <si>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</si>
  <si>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</si>
  <si>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</si>
  <si>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</si>
  <si>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</si>
  <si>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</si>
  <si>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</si>
  <si>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</si>
  <si>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</si>
  <si>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</si>
  <si>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</si>
  <si>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</si>
  <si>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</si>
  <si>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</si>
  <si>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</si>
  <si>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</si>
  <si>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</si>
  <si>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</si>
  <si>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</si>
  <si>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</si>
  <si>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</si>
  <si>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</si>
  <si>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</si>
  <si>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</si>
  <si>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</si>
  <si>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</si>
  <si>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</si>
  <si>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</si>
  <si>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</si>
  <si>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</si>
  <si>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</si>
  <si>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</si>
  <si>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</si>
  <si>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</si>
  <si>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</si>
  <si>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</si>
  <si>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</si>
  <si>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</si>
  <si>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</si>
  <si>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</si>
  <si>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</si>
  <si>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</si>
  <si>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</si>
  <si>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</si>
  <si>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</si>
  <si>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</si>
  <si>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</si>
  <si>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</si>
  <si>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</si>
  <si>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</si>
  <si>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</si>
  <si>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</si>
  <si>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</si>
  <si>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</si>
  <si>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</si>
  <si>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</si>
  <si>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</si>
  <si>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</si>
  <si>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</si>
  <si>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</si>
  <si>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</si>
  <si>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</si>
  <si>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</si>
  <si>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</si>
  <si>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</si>
  <si>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</si>
  <si>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</si>
  <si>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</si>
  <si>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</si>
  <si>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</si>
  <si>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</si>
  <si>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</si>
  <si>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</si>
  <si>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</si>
  <si>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</si>
  <si>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</si>
  <si>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</si>
  <si>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</si>
  <si>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</si>
  <si>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</si>
  <si>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</si>
  <si>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</si>
  <si>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</si>
  <si>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</si>
  <si>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</si>
  <si>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</si>
  <si>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</si>
  <si>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</si>
  <si>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</si>
  <si>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</si>
  <si>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</si>
  <si>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</si>
  <si>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</si>
  <si>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</si>
  <si>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</si>
  <si>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</si>
  <si>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</si>
  <si>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</si>
  <si>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</si>
  <si>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</si>
  <si>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</si>
  <si>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</si>
  <si>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</si>
  <si>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</si>
  <si>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</si>
  <si>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</si>
  <si>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</si>
  <si>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</si>
  <si>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</si>
  <si>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</si>
  <si>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</si>
  <si>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</si>
  <si>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</si>
  <si>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</si>
  <si>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</si>
  <si>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</si>
  <si>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</si>
  <si>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</si>
  <si>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</si>
  <si>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</si>
  <si>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</si>
  <si>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</si>
  <si>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</si>
  <si>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</si>
  <si>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</si>
  <si>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</si>
  <si>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</si>
  <si>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</si>
  <si>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</si>
  <si>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</si>
  <si>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</si>
  <si>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</si>
  <si>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</si>
  <si>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</si>
  <si>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</si>
  <si>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</si>
  <si>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</si>
  <si>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</si>
  <si>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</si>
  <si>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</si>
  <si>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</si>
  <si>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</si>
  <si>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</si>
  <si>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</si>
  <si>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</si>
  <si>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</si>
  <si>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</si>
  <si>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</si>
  <si>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</si>
  <si>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</si>
  <si>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</si>
  <si>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</si>
  <si>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</si>
  <si>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</si>
  <si>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</si>
  <si>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</si>
  <si>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</si>
  <si>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</si>
  <si>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</si>
  <si>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</si>
  <si>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</si>
  <si>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</si>
  <si>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</si>
  <si>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</si>
  <si>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</si>
  <si>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</si>
  <si>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</si>
  <si>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</si>
  <si>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</si>
  <si>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</si>
  <si>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</si>
  <si>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</si>
  <si>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</si>
  <si>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</si>
  <si>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</si>
  <si>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</si>
  <si>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</si>
  <si>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</si>
  <si>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</si>
  <si>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</si>
  <si>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</si>
  <si>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</si>
  <si>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</si>
  <si>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</si>
  <si>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</si>
  <si>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</si>
  <si>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</si>
  <si>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</si>
  <si>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</si>
  <si>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</si>
  <si>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</si>
  <si>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</si>
  <si>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</si>
  <si>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</si>
  <si>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</si>
  <si>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</si>
  <si>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</si>
  <si>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</si>
  <si>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</si>
  <si>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</si>
  <si>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</si>
  <si>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</si>
  <si>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</si>
  <si>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</si>
  <si>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</si>
  <si>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</si>
  <si>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</si>
  <si>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</si>
  <si>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</si>
  <si>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</si>
  <si>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</si>
  <si>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</si>
  <si>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</si>
  <si>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</si>
  <si>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</si>
  <si>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</si>
  <si>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</si>
  <si>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</si>
  <si>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</si>
  <si>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</si>
  <si>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</si>
  <si>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</si>
  <si>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</si>
  <si>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</si>
  <si>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</si>
  <si>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</si>
  <si>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</si>
  <si>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</si>
  <si>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</si>
  <si>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</si>
  <si>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</si>
  <si>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</si>
  <si>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</si>
  <si>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</si>
  <si>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</si>
  <si>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</si>
  <si>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</si>
  <si>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</si>
  <si>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</si>
  <si>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</si>
  <si>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</si>
  <si>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</si>
  <si>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</si>
  <si>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</si>
  <si>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</si>
  <si>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</si>
  <si>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</si>
  <si>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</si>
  <si>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</si>
  <si>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</si>
  <si>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</si>
  <si>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</si>
  <si>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</si>
  <si>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</si>
  <si>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</si>
  <si>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</si>
  <si>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</si>
  <si>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</si>
  <si>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</si>
  <si>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</si>
  <si>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</si>
  <si>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</si>
  <si>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</si>
  <si>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</si>
  <si>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</si>
  <si>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</si>
  <si>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</si>
  <si>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</si>
  <si>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</si>
  <si>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</si>
  <si>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</si>
  <si>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</si>
  <si>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</si>
  <si>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</si>
  <si>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</si>
  <si>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</si>
  <si>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</si>
  <si>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</si>
  <si>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</si>
  <si>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</si>
  <si>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</si>
  <si>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</si>
  <si>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</si>
  <si>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</si>
  <si>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</si>
  <si>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</si>
  <si>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</si>
  <si>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</si>
  <si>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</si>
  <si>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</si>
  <si>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</si>
  <si>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</si>
  <si>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</si>
  <si>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</si>
  <si>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</si>
  <si>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</si>
  <si>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</si>
  <si>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</si>
  <si>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</si>
  <si>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</si>
  <si>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</si>
  <si>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</si>
  <si>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</si>
  <si>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</si>
  <si>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</si>
  <si>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</si>
  <si>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</si>
  <si>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Quant. Mun. UF</t>
  </si>
  <si>
    <t>Quant. Mun. Faltantes</t>
  </si>
  <si>
    <t>Percentual</t>
  </si>
  <si>
    <t>Obs. 01 Município não descontando, sem teto</t>
  </si>
  <si>
    <t>Obs. 07 Municípios não descontando, sem teto</t>
  </si>
  <si>
    <t xml:space="preserve">Banco </t>
  </si>
  <si>
    <t xml:space="preserve">Agência </t>
  </si>
  <si>
    <t>Conta</t>
  </si>
  <si>
    <t>CNPJ</t>
  </si>
  <si>
    <t>3460-6</t>
  </si>
  <si>
    <t>4435-0</t>
  </si>
  <si>
    <t>3007-4</t>
  </si>
  <si>
    <t>41253-8</t>
  </si>
  <si>
    <t>3689-7</t>
  </si>
  <si>
    <t>7209-5</t>
  </si>
  <si>
    <t>5785-1</t>
  </si>
  <si>
    <t>8.491-3</t>
  </si>
  <si>
    <t>0020-5</t>
  </si>
  <si>
    <t>19324-0</t>
  </si>
  <si>
    <t>3022-8</t>
  </si>
  <si>
    <t>20.014-X</t>
  </si>
  <si>
    <t>0013-2</t>
  </si>
  <si>
    <t>276.211-0</t>
  </si>
  <si>
    <t>4708-6</t>
  </si>
  <si>
    <t>03000600-3</t>
  </si>
  <si>
    <t>3515-7</t>
  </si>
  <si>
    <t>4.578-0</t>
  </si>
  <si>
    <t>1240-8</t>
  </si>
  <si>
    <t>40.383-0</t>
  </si>
  <si>
    <t>3061-9</t>
  </si>
  <si>
    <t>7.179-X</t>
  </si>
  <si>
    <t>5783-5</t>
  </si>
  <si>
    <t>110.000-9</t>
  </si>
  <si>
    <t>0046-9</t>
  </si>
  <si>
    <t>26.794-5</t>
  </si>
  <si>
    <t>3024-4</t>
  </si>
  <si>
    <t>751532-4</t>
  </si>
  <si>
    <t>033</t>
  </si>
  <si>
    <t>13003394-7</t>
  </si>
  <si>
    <t>41.221.128/0001-62</t>
  </si>
  <si>
    <t>35.618.958/0001-25</t>
  </si>
  <si>
    <t>4249-8</t>
  </si>
  <si>
    <t>489381-6</t>
  </si>
  <si>
    <t>1251-3</t>
  </si>
  <si>
    <t>105.658-1</t>
  </si>
  <si>
    <t>1668-3</t>
  </si>
  <si>
    <t>6198-0</t>
  </si>
  <si>
    <t>3231-X</t>
  </si>
  <si>
    <t>8434-4</t>
  </si>
  <si>
    <t>0250-X</t>
  </si>
  <si>
    <t>209.111-9</t>
  </si>
  <si>
    <t>3537-8</t>
  </si>
  <si>
    <t>20375-0</t>
  </si>
  <si>
    <t>5201-9</t>
  </si>
  <si>
    <t>12967-4</t>
  </si>
  <si>
    <t>047</t>
  </si>
  <si>
    <t>0055-8</t>
  </si>
  <si>
    <t>100.462-5</t>
  </si>
  <si>
    <t>32.743.692/0001-54</t>
  </si>
  <si>
    <t>6998-1</t>
  </si>
  <si>
    <t>805.057-0</t>
  </si>
  <si>
    <t>1867-8</t>
  </si>
  <si>
    <t>148.985-2</t>
  </si>
  <si>
    <t>Depósito identificado</t>
  </si>
  <si>
    <t>18.432.725/0001-14</t>
  </si>
  <si>
    <t>Memória de cálculos dos descontos dos COSEMS</t>
  </si>
  <si>
    <t>Diferença trata-se do não desconto de três municípios de MG e todos de MS</t>
  </si>
  <si>
    <t>Termo de Cooperação Inicial COSEMS/MG</t>
  </si>
  <si>
    <t>Primeiro Aditivo</t>
  </si>
  <si>
    <t>Novo Valor</t>
  </si>
  <si>
    <t>Segundo Aditivo</t>
  </si>
  <si>
    <t>26 Apoiadores</t>
  </si>
  <si>
    <t xml:space="preserve">MARÇO/2022 - PARCELA 03/12 </t>
  </si>
  <si>
    <t>03</t>
  </si>
  <si>
    <t>MARÇO/2022 - PARCELA 03/12 - 2022</t>
  </si>
  <si>
    <t>OBS. O desconto de R$ 500,00 feito no repasse de todos os Cosems, trata-se do desconto para pagamento da MRP Auditoria, conforme previsto em contrato aditivo. Desconto da parcela 6/10 - Desconto iniciado no repasse de outubro/2021.</t>
  </si>
  <si>
    <t>OBS. Foi descontado R$ 22.033,33 do Cosems/AL, sendo R$ 8.333,33 referente a antecipação de repasse feita em 05/11/2021 no valor de R$ 100.000,00, para desconto em 12 parcelas a partir do repasse de Janeiro/2022 - Parcela 3/12, R$ 13.200,00 referente ao Termo de Cooperação para pagar os apoiadores - Parcela 6/12 e R$ 500,00 referente ao desconto do contrato de auditoria. Desconto iniciado no repasse de outubro/2021 - Parcela 6/10.</t>
  </si>
  <si>
    <t>OBS. Foi descontado R$ 5.500,00 do Cosems/AP, sendo R$ 5.000,00 referente a antecipação de repasse feita em 28/10/2021 no valor de R$ 60.000,00, para desconto em 12 parcelas a partir do repasse de Janeiro/2022 - Parcela 3/12 e R$ 500,00 referente ao desconto do contrato de auditoria. Desconto iniciado no repasse de outubro/2021 - Parcela 6/10.</t>
  </si>
  <si>
    <t>OBS. Foi descontado R$ 10.500,00 do Cosems/RJ, sendo R$ 10.000,00 referente a antecipação de repasse feita em 04/02/2022 no valor de R$ 100.000,00, para desconto em 10 parcelas a partir do repasse de Março/2022 - Parcela 1/10 e R$ 500,00 referente ao desconto do contrato de auditoria. Desconto iniciado no repasse de outubro/2021 - Parcela 6/10.</t>
  </si>
  <si>
    <t>OBS. Foi descontado R$ 30.800,00 do Cosems/GO, sendo R$ 3.300,00 referente ao Termo de Cooperação para pagar os apoiadores - Parcela 6/12 e R$ 500,00 referente ao desconto do contrato de auditoria. Desconto iniciado no repasse de outubro/2021 - Parcela 6/10 e R$ 27.000,00 referente ao desconto de locação de 02 estandes.</t>
  </si>
  <si>
    <t>OBS. Foi descontado R$ 127.092,00 do Cosems/MG, sendo R$ 72.592,00 referente ao Termo de Cooperação para pagar os apoiadores - Parcela 6/12 e R$ 500,00 referente ao desconto do contrato de auditoria. Desconto iniciado no repasse de outubro/2021 - Parcela 6/10 e R$ 54.000,00 referente ao desconto de locação de 04 estandes.</t>
  </si>
  <si>
    <t>OBS. Foi descontado R$ 4.250,00 do Cosems/CE, sendo R$ 3.750,00 referente ao desconto de locação de estande para o congresso no valor de R$ 15.000,00 para desconto em 4 parcelas - Parcela 1/4 e R$ 500,00 referente ao desconto do contrato de auditoria. Desconto iniciado no repasse de outubro/2021 - Parcela 6/10</t>
  </si>
  <si>
    <t>Obs. Soma dos valores descontados dos Cosems para pagamento de locação de estandes:</t>
  </si>
  <si>
    <t>COSEMS/GO - Parcela Única</t>
  </si>
  <si>
    <t>COSEMS/MG - Parcela Única</t>
  </si>
  <si>
    <t>COSEMS/CE - Parcela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</si>
</sst>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3" fontId="13" fillId="0" borderId="0" xfId="0" applyNumberFormat="1" applyFon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3" fontId="13" fillId="0" borderId="0" xfId="1" applyFont="1"/>
    <xf numFmtId="0" fontId="13" fillId="0" borderId="0" xfId="0" applyFont="1" applyFill="1"/>
    <xf numFmtId="164" fontId="0" fillId="0" borderId="0" xfId="0" applyNumberFormat="1" applyFill="1"/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66" fontId="11" fillId="0" borderId="1" xfId="0" applyNumberFormat="1" applyFont="1" applyFill="1" applyBorder="1"/>
    <xf numFmtId="0" fontId="10" fillId="0" borderId="1" xfId="0" applyFont="1" applyFill="1" applyBorder="1"/>
    <xf numFmtId="0" fontId="13" fillId="0" borderId="1" xfId="0" applyFont="1" applyBorder="1"/>
    <xf numFmtId="166" fontId="13" fillId="0" borderId="0" xfId="0" applyNumberFormat="1" applyFont="1" applyFill="1"/>
    <xf numFmtId="49" fontId="0" fillId="0" borderId="0" xfId="0" applyNumberFormat="1"/>
    <xf numFmtId="49" fontId="13" fillId="0" borderId="0" xfId="0" applyNumberFormat="1" applyFont="1"/>
    <xf numFmtId="166" fontId="10" fillId="0" borderId="1" xfId="0" applyNumberFormat="1" applyFont="1" applyFill="1" applyBorder="1"/>
    <xf numFmtId="0" fontId="2" fillId="0" borderId="1" xfId="0" applyFont="1" applyFill="1" applyBorder="1" applyAlignment="1"/>
    <xf numFmtId="2" fontId="13" fillId="0" borderId="1" xfId="0" applyNumberFormat="1" applyFont="1" applyBorder="1"/>
    <xf numFmtId="49" fontId="13" fillId="0" borderId="1" xfId="0" applyNumberFormat="1" applyFont="1" applyBorder="1"/>
    <xf numFmtId="17" fontId="0" fillId="0" borderId="0" xfId="0" applyNumberFormat="1"/>
    <xf numFmtId="44" fontId="5" fillId="0" borderId="0" xfId="2" applyFont="1"/>
    <xf numFmtId="0" fontId="16" fillId="0" borderId="0" xfId="0" applyFont="1"/>
    <xf numFmtId="0" fontId="15" fillId="0" borderId="0" xfId="0" applyFont="1"/>
    <xf numFmtId="164" fontId="1" fillId="0" borderId="0" xfId="1" applyNumberFormat="1" applyFont="1"/>
    <xf numFmtId="43" fontId="0" fillId="0" borderId="0" xfId="1" applyFont="1" applyFill="1"/>
    <xf numFmtId="16" fontId="0" fillId="0" borderId="0" xfId="0" applyNumberFormat="1" applyFill="1"/>
    <xf numFmtId="0" fontId="0" fillId="0" borderId="0" xfId="0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17" fillId="0" borderId="0" xfId="0" applyFont="1"/>
    <xf numFmtId="43" fontId="17" fillId="0" borderId="0" xfId="0" applyNumberFormat="1" applyFont="1"/>
    <xf numFmtId="43" fontId="17" fillId="0" borderId="0" xfId="1" applyFo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7"/>
  <sheetViews>
    <sheetView tabSelected="1" zoomScaleNormal="100" workbookViewId="0">
      <pane ySplit="2" topLeftCell="A3" activePane="bottomLeft" state="frozen"/>
      <selection pane="bottomLeft" activeCell="A171" sqref="A171:P5567"/>
    </sheetView>
  </sheetViews>
  <sheetFormatPr defaultColWidth="17.5703125" defaultRowHeight="12.75" x14ac:dyDescent="0.2"/>
  <cols>
    <col min="1" max="1" width="4.5703125" style="29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30" customWidth="1"/>
    <col min="10" max="10" width="11" style="30" bestFit="1" customWidth="1"/>
    <col min="11" max="11" width="9.5703125" style="29" customWidth="1"/>
    <col min="12" max="12" width="9.85546875" style="29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108" t="s">
        <v>1126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s="8" customFormat="1" ht="46.5" customHeight="1" thickTop="1" thickBot="1" x14ac:dyDescent="0.3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68" t="s">
        <v>1048</v>
      </c>
    </row>
    <row r="3" spans="1:13" ht="14.25" thickTop="1" thickBot="1" x14ac:dyDescent="0.25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1127</v>
      </c>
      <c r="G3" s="14" t="s">
        <v>1127</v>
      </c>
      <c r="H3" s="15">
        <v>2022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 x14ac:dyDescent="0.25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1127</v>
      </c>
      <c r="G4" s="14" t="s">
        <v>1127</v>
      </c>
      <c r="H4" s="15">
        <v>2022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 x14ac:dyDescent="0.25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1127</v>
      </c>
      <c r="G5" s="14" t="s">
        <v>1127</v>
      </c>
      <c r="H5" s="15">
        <v>2022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 x14ac:dyDescent="0.25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1127</v>
      </c>
      <c r="G6" s="14" t="s">
        <v>1127</v>
      </c>
      <c r="H6" s="15">
        <v>2022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 x14ac:dyDescent="0.25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1127</v>
      </c>
      <c r="G7" s="14" t="s">
        <v>1127</v>
      </c>
      <c r="H7" s="15">
        <v>2022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 x14ac:dyDescent="0.25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1127</v>
      </c>
      <c r="G8" s="14" t="s">
        <v>1127</v>
      </c>
      <c r="H8" s="15">
        <v>2022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 x14ac:dyDescent="0.25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1127</v>
      </c>
      <c r="G9" s="14" t="s">
        <v>1127</v>
      </c>
      <c r="H9" s="15">
        <v>2022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 x14ac:dyDescent="0.25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1127</v>
      </c>
      <c r="G10" s="14" t="s">
        <v>1127</v>
      </c>
      <c r="H10" s="15">
        <v>2022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 x14ac:dyDescent="0.25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1127</v>
      </c>
      <c r="G11" s="14" t="s">
        <v>1127</v>
      </c>
      <c r="H11" s="15">
        <v>2022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 x14ac:dyDescent="0.25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1127</v>
      </c>
      <c r="G12" s="14" t="s">
        <v>1127</v>
      </c>
      <c r="H12" s="15">
        <v>2022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 x14ac:dyDescent="0.25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1127</v>
      </c>
      <c r="G13" s="14" t="s">
        <v>1127</v>
      </c>
      <c r="H13" s="15">
        <v>2022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 x14ac:dyDescent="0.25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1127</v>
      </c>
      <c r="G14" s="14" t="s">
        <v>1127</v>
      </c>
      <c r="H14" s="15">
        <v>2022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 x14ac:dyDescent="0.25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1127</v>
      </c>
      <c r="G15" s="14" t="s">
        <v>1127</v>
      </c>
      <c r="H15" s="15">
        <v>2022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 x14ac:dyDescent="0.25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1127</v>
      </c>
      <c r="G16" s="14" t="s">
        <v>1127</v>
      </c>
      <c r="H16" s="15">
        <v>2022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 x14ac:dyDescent="0.25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1127</v>
      </c>
      <c r="G17" s="14" t="s">
        <v>1127</v>
      </c>
      <c r="H17" s="15">
        <v>2022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 x14ac:dyDescent="0.25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1127</v>
      </c>
      <c r="G18" s="14" t="s">
        <v>1127</v>
      </c>
      <c r="H18" s="15">
        <v>2022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 x14ac:dyDescent="0.25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1127</v>
      </c>
      <c r="G19" s="14" t="s">
        <v>1127</v>
      </c>
      <c r="H19" s="15">
        <v>2022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 x14ac:dyDescent="0.25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1127</v>
      </c>
      <c r="G20" s="14" t="s">
        <v>1127</v>
      </c>
      <c r="H20" s="15">
        <v>2022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 x14ac:dyDescent="0.25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1127</v>
      </c>
      <c r="G21" s="14" t="s">
        <v>1127</v>
      </c>
      <c r="H21" s="15">
        <v>2022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 x14ac:dyDescent="0.25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1127</v>
      </c>
      <c r="G22" s="14" t="s">
        <v>1127</v>
      </c>
      <c r="H22" s="15">
        <v>2022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 x14ac:dyDescent="0.25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1127</v>
      </c>
      <c r="G23" s="14" t="s">
        <v>1127</v>
      </c>
      <c r="H23" s="15">
        <v>2022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 x14ac:dyDescent="0.25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1127</v>
      </c>
      <c r="G24" s="14" t="s">
        <v>1127</v>
      </c>
      <c r="H24" s="15">
        <v>2022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 x14ac:dyDescent="0.25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1127</v>
      </c>
      <c r="G25" s="14" t="s">
        <v>1127</v>
      </c>
      <c r="H25" s="15">
        <v>2022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 x14ac:dyDescent="0.25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1127</v>
      </c>
      <c r="G26" s="14" t="s">
        <v>1127</v>
      </c>
      <c r="H26" s="15">
        <v>2022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 x14ac:dyDescent="0.25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1127</v>
      </c>
      <c r="G27" s="14" t="s">
        <v>1127</v>
      </c>
      <c r="H27" s="15">
        <v>2022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 x14ac:dyDescent="0.25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1127</v>
      </c>
      <c r="G28" s="14" t="s">
        <v>1127</v>
      </c>
      <c r="H28" s="15">
        <v>2022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 x14ac:dyDescent="0.25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1127</v>
      </c>
      <c r="G29" s="14" t="s">
        <v>1127</v>
      </c>
      <c r="H29" s="15">
        <v>2022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 x14ac:dyDescent="0.25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1127</v>
      </c>
      <c r="G30" s="14" t="s">
        <v>1127</v>
      </c>
      <c r="H30" s="15">
        <v>2022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 x14ac:dyDescent="0.25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1127</v>
      </c>
      <c r="G31" s="14" t="s">
        <v>1127</v>
      </c>
      <c r="H31" s="15">
        <v>2022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 x14ac:dyDescent="0.25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1127</v>
      </c>
      <c r="G32" s="14" t="s">
        <v>1127</v>
      </c>
      <c r="H32" s="15">
        <v>2022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 x14ac:dyDescent="0.25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1127</v>
      </c>
      <c r="G33" s="14" t="s">
        <v>1127</v>
      </c>
      <c r="H33" s="15">
        <v>2022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 x14ac:dyDescent="0.25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1127</v>
      </c>
      <c r="G34" s="14" t="s">
        <v>1127</v>
      </c>
      <c r="H34" s="15">
        <v>2022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 x14ac:dyDescent="0.25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1127</v>
      </c>
      <c r="G35" s="14" t="s">
        <v>1127</v>
      </c>
      <c r="H35" s="15">
        <v>2022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 x14ac:dyDescent="0.25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1127</v>
      </c>
      <c r="G36" s="14" t="s">
        <v>1127</v>
      </c>
      <c r="H36" s="15">
        <v>2022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 x14ac:dyDescent="0.25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1127</v>
      </c>
      <c r="G37" s="14" t="s">
        <v>1127</v>
      </c>
      <c r="H37" s="15">
        <v>2022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 x14ac:dyDescent="0.25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1127</v>
      </c>
      <c r="G38" s="14" t="s">
        <v>1127</v>
      </c>
      <c r="H38" s="15">
        <v>2022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 x14ac:dyDescent="0.25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1127</v>
      </c>
      <c r="G39" s="14" t="s">
        <v>1127</v>
      </c>
      <c r="H39" s="15">
        <v>2022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 x14ac:dyDescent="0.25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1127</v>
      </c>
      <c r="G40" s="14" t="s">
        <v>1127</v>
      </c>
      <c r="H40" s="15">
        <v>2022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 x14ac:dyDescent="0.25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1127</v>
      </c>
      <c r="G41" s="14" t="s">
        <v>1127</v>
      </c>
      <c r="H41" s="15">
        <v>2022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 x14ac:dyDescent="0.25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1127</v>
      </c>
      <c r="G42" s="14" t="s">
        <v>1127</v>
      </c>
      <c r="H42" s="15">
        <v>2022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 x14ac:dyDescent="0.25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1127</v>
      </c>
      <c r="G43" s="14" t="s">
        <v>1127</v>
      </c>
      <c r="H43" s="15">
        <v>2022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 x14ac:dyDescent="0.25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1127</v>
      </c>
      <c r="G44" s="14" t="s">
        <v>1127</v>
      </c>
      <c r="H44" s="15">
        <v>2022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 x14ac:dyDescent="0.25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1127</v>
      </c>
      <c r="G45" s="14" t="s">
        <v>1127</v>
      </c>
      <c r="H45" s="15">
        <v>2022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 x14ac:dyDescent="0.25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1127</v>
      </c>
      <c r="G46" s="14" t="s">
        <v>1127</v>
      </c>
      <c r="H46" s="15">
        <v>2022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 x14ac:dyDescent="0.25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1127</v>
      </c>
      <c r="G47" s="14" t="s">
        <v>1127</v>
      </c>
      <c r="H47" s="15">
        <v>2022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 x14ac:dyDescent="0.25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1127</v>
      </c>
      <c r="G48" s="14" t="s">
        <v>1127</v>
      </c>
      <c r="H48" s="15">
        <v>2022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 x14ac:dyDescent="0.25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1127</v>
      </c>
      <c r="G49" s="14" t="s">
        <v>1127</v>
      </c>
      <c r="H49" s="15">
        <v>2022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 x14ac:dyDescent="0.25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1127</v>
      </c>
      <c r="G50" s="14" t="s">
        <v>1127</v>
      </c>
      <c r="H50" s="15">
        <v>2022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 x14ac:dyDescent="0.25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1127</v>
      </c>
      <c r="G51" s="14" t="s">
        <v>1127</v>
      </c>
      <c r="H51" s="15">
        <v>2022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 x14ac:dyDescent="0.25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1127</v>
      </c>
      <c r="G52" s="14" t="s">
        <v>1127</v>
      </c>
      <c r="H52" s="15">
        <v>2022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 x14ac:dyDescent="0.25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1127</v>
      </c>
      <c r="G53" s="14" t="s">
        <v>1127</v>
      </c>
      <c r="H53" s="15">
        <v>2022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 x14ac:dyDescent="0.25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1127</v>
      </c>
      <c r="G54" s="14" t="s">
        <v>1127</v>
      </c>
      <c r="H54" s="15">
        <v>2022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 x14ac:dyDescent="0.25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1127</v>
      </c>
      <c r="G55" s="14" t="s">
        <v>1127</v>
      </c>
      <c r="H55" s="15">
        <v>2022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 x14ac:dyDescent="0.25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1127</v>
      </c>
      <c r="G56" s="14" t="s">
        <v>1127</v>
      </c>
      <c r="H56" s="15">
        <v>2022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 x14ac:dyDescent="0.25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1127</v>
      </c>
      <c r="G57" s="14" t="s">
        <v>1127</v>
      </c>
      <c r="H57" s="15">
        <v>2022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 x14ac:dyDescent="0.25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1127</v>
      </c>
      <c r="G58" s="14" t="s">
        <v>1127</v>
      </c>
      <c r="H58" s="15">
        <v>2022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 x14ac:dyDescent="0.25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1127</v>
      </c>
      <c r="G59" s="14" t="s">
        <v>1127</v>
      </c>
      <c r="H59" s="15">
        <v>2022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 x14ac:dyDescent="0.25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1127</v>
      </c>
      <c r="G60" s="14" t="s">
        <v>1127</v>
      </c>
      <c r="H60" s="15">
        <v>2022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 x14ac:dyDescent="0.25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1127</v>
      </c>
      <c r="G61" s="14" t="s">
        <v>1127</v>
      </c>
      <c r="H61" s="15">
        <v>2022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 x14ac:dyDescent="0.25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1127</v>
      </c>
      <c r="G62" s="14" t="s">
        <v>1127</v>
      </c>
      <c r="H62" s="15">
        <v>2022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 x14ac:dyDescent="0.25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1127</v>
      </c>
      <c r="G63" s="14" t="s">
        <v>1127</v>
      </c>
      <c r="H63" s="15">
        <v>2022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 x14ac:dyDescent="0.25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1127</v>
      </c>
      <c r="G64" s="14" t="s">
        <v>1127</v>
      </c>
      <c r="H64" s="15">
        <v>2022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 x14ac:dyDescent="0.25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1127</v>
      </c>
      <c r="G65" s="14" t="s">
        <v>1127</v>
      </c>
      <c r="H65" s="15">
        <v>2022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 x14ac:dyDescent="0.25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1127</v>
      </c>
      <c r="G66" s="14" t="s">
        <v>1127</v>
      </c>
      <c r="H66" s="15">
        <v>2022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 x14ac:dyDescent="0.25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1127</v>
      </c>
      <c r="G67" s="14" t="s">
        <v>1127</v>
      </c>
      <c r="H67" s="15">
        <v>2022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 x14ac:dyDescent="0.25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1127</v>
      </c>
      <c r="G68" s="14" t="s">
        <v>1127</v>
      </c>
      <c r="H68" s="15">
        <v>2022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 x14ac:dyDescent="0.25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1127</v>
      </c>
      <c r="G69" s="14" t="s">
        <v>1127</v>
      </c>
      <c r="H69" s="15">
        <v>2022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 x14ac:dyDescent="0.25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1127</v>
      </c>
      <c r="G70" s="14" t="s">
        <v>1127</v>
      </c>
      <c r="H70" s="15">
        <v>2022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 x14ac:dyDescent="0.25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1127</v>
      </c>
      <c r="G71" s="14" t="s">
        <v>1127</v>
      </c>
      <c r="H71" s="15">
        <v>2022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 x14ac:dyDescent="0.25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1127</v>
      </c>
      <c r="G72" s="14" t="s">
        <v>1127</v>
      </c>
      <c r="H72" s="15">
        <v>2022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 x14ac:dyDescent="0.25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1127</v>
      </c>
      <c r="G73" s="14" t="s">
        <v>1127</v>
      </c>
      <c r="H73" s="15">
        <v>2022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 x14ac:dyDescent="0.25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1127</v>
      </c>
      <c r="G74" s="14" t="s">
        <v>1127</v>
      </c>
      <c r="H74" s="15">
        <v>2022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 x14ac:dyDescent="0.25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1127</v>
      </c>
      <c r="G75" s="14" t="s">
        <v>1127</v>
      </c>
      <c r="H75" s="15">
        <v>2022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 x14ac:dyDescent="0.25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1127</v>
      </c>
      <c r="G76" s="14" t="s">
        <v>1127</v>
      </c>
      <c r="H76" s="15">
        <v>2022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 x14ac:dyDescent="0.25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1127</v>
      </c>
      <c r="G77" s="14" t="s">
        <v>1127</v>
      </c>
      <c r="H77" s="15">
        <v>2022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 x14ac:dyDescent="0.25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1127</v>
      </c>
      <c r="G78" s="14" t="s">
        <v>1127</v>
      </c>
      <c r="H78" s="15">
        <v>2022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 x14ac:dyDescent="0.25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1127</v>
      </c>
      <c r="G79" s="14" t="s">
        <v>1127</v>
      </c>
      <c r="H79" s="15">
        <v>2022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 x14ac:dyDescent="0.25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1127</v>
      </c>
      <c r="G80" s="14" t="s">
        <v>1127</v>
      </c>
      <c r="H80" s="15">
        <v>2022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 x14ac:dyDescent="0.25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1127</v>
      </c>
      <c r="G81" s="14" t="s">
        <v>1127</v>
      </c>
      <c r="H81" s="15">
        <v>2022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 x14ac:dyDescent="0.25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1127</v>
      </c>
      <c r="G82" s="14" t="s">
        <v>1127</v>
      </c>
      <c r="H82" s="15">
        <v>2022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 x14ac:dyDescent="0.25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1127</v>
      </c>
      <c r="G83" s="14" t="s">
        <v>1127</v>
      </c>
      <c r="H83" s="15">
        <v>2022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 x14ac:dyDescent="0.25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1127</v>
      </c>
      <c r="G84" s="14" t="s">
        <v>1127</v>
      </c>
      <c r="H84" s="15">
        <v>2022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 x14ac:dyDescent="0.25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1127</v>
      </c>
      <c r="G85" s="14" t="s">
        <v>1127</v>
      </c>
      <c r="H85" s="15">
        <v>2022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 x14ac:dyDescent="0.25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1127</v>
      </c>
      <c r="G86" s="14" t="s">
        <v>1127</v>
      </c>
      <c r="H86" s="15">
        <v>2022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 x14ac:dyDescent="0.25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1127</v>
      </c>
      <c r="G87" s="14" t="s">
        <v>1127</v>
      </c>
      <c r="H87" s="15">
        <v>2022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 x14ac:dyDescent="0.25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1127</v>
      </c>
      <c r="G88" s="14" t="s">
        <v>1127</v>
      </c>
      <c r="H88" s="15">
        <v>2022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 x14ac:dyDescent="0.25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1127</v>
      </c>
      <c r="G89" s="14" t="s">
        <v>1127</v>
      </c>
      <c r="H89" s="15">
        <v>2022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 x14ac:dyDescent="0.25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1127</v>
      </c>
      <c r="G90" s="14" t="s">
        <v>1127</v>
      </c>
      <c r="H90" s="15">
        <v>2022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 x14ac:dyDescent="0.25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1127</v>
      </c>
      <c r="G91" s="14" t="s">
        <v>1127</v>
      </c>
      <c r="H91" s="15">
        <v>2022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 x14ac:dyDescent="0.25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1127</v>
      </c>
      <c r="G92" s="14" t="s">
        <v>1127</v>
      </c>
      <c r="H92" s="15">
        <v>2022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 x14ac:dyDescent="0.25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1127</v>
      </c>
      <c r="G93" s="14" t="s">
        <v>1127</v>
      </c>
      <c r="H93" s="15">
        <v>2022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 x14ac:dyDescent="0.25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1127</v>
      </c>
      <c r="G94" s="14" t="s">
        <v>1127</v>
      </c>
      <c r="H94" s="15">
        <v>2022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 x14ac:dyDescent="0.25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1127</v>
      </c>
      <c r="G95" s="14" t="s">
        <v>1127</v>
      </c>
      <c r="H95" s="15">
        <v>2022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 x14ac:dyDescent="0.25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1127</v>
      </c>
      <c r="G96" s="14" t="s">
        <v>1127</v>
      </c>
      <c r="H96" s="15">
        <v>2022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 x14ac:dyDescent="0.25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1127</v>
      </c>
      <c r="G97" s="14" t="s">
        <v>1127</v>
      </c>
      <c r="H97" s="15">
        <v>2022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 x14ac:dyDescent="0.25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1127</v>
      </c>
      <c r="G98" s="14" t="s">
        <v>1127</v>
      </c>
      <c r="H98" s="15">
        <v>2022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 x14ac:dyDescent="0.25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1127</v>
      </c>
      <c r="G99" s="14" t="s">
        <v>1127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 x14ac:dyDescent="0.25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1127</v>
      </c>
      <c r="G100" s="14" t="s">
        <v>1127</v>
      </c>
      <c r="H100" s="15">
        <v>2022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 x14ac:dyDescent="0.25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1127</v>
      </c>
      <c r="G101" s="14" t="s">
        <v>1127</v>
      </c>
      <c r="H101" s="15">
        <v>2022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 x14ac:dyDescent="0.25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1127</v>
      </c>
      <c r="G102" s="14" t="s">
        <v>1127</v>
      </c>
      <c r="H102" s="15">
        <v>2022</v>
      </c>
      <c r="I102" s="55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 x14ac:dyDescent="0.25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1127</v>
      </c>
      <c r="G103" s="14" t="s">
        <v>1127</v>
      </c>
      <c r="H103" s="15">
        <v>2022</v>
      </c>
      <c r="I103" s="55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 x14ac:dyDescent="0.25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1127</v>
      </c>
      <c r="G104" s="14" t="s">
        <v>1127</v>
      </c>
      <c r="H104" s="15">
        <v>2022</v>
      </c>
      <c r="I104" s="55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 x14ac:dyDescent="0.25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1127</v>
      </c>
      <c r="G105" s="14" t="s">
        <v>1127</v>
      </c>
      <c r="H105" s="15">
        <v>2022</v>
      </c>
      <c r="I105" s="55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 x14ac:dyDescent="0.25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1127</v>
      </c>
      <c r="G106" s="14" t="s">
        <v>1127</v>
      </c>
      <c r="H106" s="15">
        <v>2022</v>
      </c>
      <c r="I106" s="55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 x14ac:dyDescent="0.25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1127</v>
      </c>
      <c r="G107" s="14" t="s">
        <v>1127</v>
      </c>
      <c r="H107" s="15">
        <v>2022</v>
      </c>
      <c r="I107" s="55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 x14ac:dyDescent="0.25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1127</v>
      </c>
      <c r="G108" s="14" t="s">
        <v>1127</v>
      </c>
      <c r="H108" s="15">
        <v>2022</v>
      </c>
      <c r="I108" s="55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 x14ac:dyDescent="0.25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1127</v>
      </c>
      <c r="G109" s="14" t="s">
        <v>1127</v>
      </c>
      <c r="H109" s="15">
        <v>2022</v>
      </c>
      <c r="I109" s="55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 x14ac:dyDescent="0.25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1127</v>
      </c>
      <c r="G110" s="14" t="s">
        <v>1127</v>
      </c>
      <c r="H110" s="15">
        <v>2022</v>
      </c>
      <c r="I110" s="55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 x14ac:dyDescent="0.25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1127</v>
      </c>
      <c r="G111" s="14" t="s">
        <v>1127</v>
      </c>
      <c r="H111" s="15">
        <v>2022</v>
      </c>
      <c r="I111" s="55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 x14ac:dyDescent="0.25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1127</v>
      </c>
      <c r="G112" s="14" t="s">
        <v>1127</v>
      </c>
      <c r="H112" s="15">
        <v>2022</v>
      </c>
      <c r="I112" s="55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 x14ac:dyDescent="0.25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1127</v>
      </c>
      <c r="G113" s="14" t="s">
        <v>1127</v>
      </c>
      <c r="H113" s="15">
        <v>2022</v>
      </c>
      <c r="I113" s="55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 x14ac:dyDescent="0.25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1127</v>
      </c>
      <c r="G114" s="14" t="s">
        <v>1127</v>
      </c>
      <c r="H114" s="15">
        <v>2022</v>
      </c>
      <c r="I114" s="55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 x14ac:dyDescent="0.25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1127</v>
      </c>
      <c r="G115" s="14" t="s">
        <v>1127</v>
      </c>
      <c r="H115" s="15">
        <v>2022</v>
      </c>
      <c r="I115" s="55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 x14ac:dyDescent="0.25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1127</v>
      </c>
      <c r="G116" s="14" t="s">
        <v>1127</v>
      </c>
      <c r="H116" s="15">
        <v>2022</v>
      </c>
      <c r="I116" s="55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 x14ac:dyDescent="0.25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1127</v>
      </c>
      <c r="G117" s="14" t="s">
        <v>1127</v>
      </c>
      <c r="H117" s="15">
        <v>2022</v>
      </c>
      <c r="I117" s="55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 x14ac:dyDescent="0.25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1127</v>
      </c>
      <c r="G118" s="14" t="s">
        <v>1127</v>
      </c>
      <c r="H118" s="15">
        <v>2022</v>
      </c>
      <c r="I118" s="55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 x14ac:dyDescent="0.25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1127</v>
      </c>
      <c r="G119" s="14" t="s">
        <v>1127</v>
      </c>
      <c r="H119" s="15">
        <v>2022</v>
      </c>
      <c r="I119" s="55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 x14ac:dyDescent="0.25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1127</v>
      </c>
      <c r="G120" s="14" t="s">
        <v>1127</v>
      </c>
      <c r="H120" s="15">
        <v>2022</v>
      </c>
      <c r="I120" s="55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 x14ac:dyDescent="0.25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1127</v>
      </c>
      <c r="G121" s="14" t="s">
        <v>1127</v>
      </c>
      <c r="H121" s="15">
        <v>2022</v>
      </c>
      <c r="I121" s="55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 x14ac:dyDescent="0.25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1127</v>
      </c>
      <c r="G122" s="14" t="s">
        <v>1127</v>
      </c>
      <c r="H122" s="15">
        <v>2022</v>
      </c>
      <c r="I122" s="55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 x14ac:dyDescent="0.25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1127</v>
      </c>
      <c r="G123" s="14" t="s">
        <v>1127</v>
      </c>
      <c r="H123" s="15">
        <v>2022</v>
      </c>
      <c r="I123" s="55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 x14ac:dyDescent="0.25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1127</v>
      </c>
      <c r="G124" s="14" t="s">
        <v>1127</v>
      </c>
      <c r="H124" s="15">
        <v>2022</v>
      </c>
      <c r="I124" s="55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 x14ac:dyDescent="0.25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1127</v>
      </c>
      <c r="G125" s="14" t="s">
        <v>1127</v>
      </c>
      <c r="H125" s="15">
        <v>2022</v>
      </c>
      <c r="I125" s="55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 x14ac:dyDescent="0.25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1127</v>
      </c>
      <c r="G126" s="14" t="s">
        <v>1127</v>
      </c>
      <c r="H126" s="15">
        <v>2022</v>
      </c>
      <c r="I126" s="55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 x14ac:dyDescent="0.25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1127</v>
      </c>
      <c r="G127" s="14" t="s">
        <v>1127</v>
      </c>
      <c r="H127" s="15">
        <v>2022</v>
      </c>
      <c r="I127" s="55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 x14ac:dyDescent="0.25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1127</v>
      </c>
      <c r="G128" s="14" t="s">
        <v>1127</v>
      </c>
      <c r="H128" s="15">
        <v>2022</v>
      </c>
      <c r="I128" s="55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 x14ac:dyDescent="0.25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1127</v>
      </c>
      <c r="G129" s="14" t="s">
        <v>1127</v>
      </c>
      <c r="H129" s="15">
        <v>2022</v>
      </c>
      <c r="I129" s="55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 x14ac:dyDescent="0.25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1127</v>
      </c>
      <c r="G130" s="14" t="s">
        <v>1127</v>
      </c>
      <c r="H130" s="15">
        <v>2022</v>
      </c>
      <c r="I130" s="55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 x14ac:dyDescent="0.25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1127</v>
      </c>
      <c r="G131" s="14" t="s">
        <v>1127</v>
      </c>
      <c r="H131" s="15">
        <v>2022</v>
      </c>
      <c r="I131" s="55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 x14ac:dyDescent="0.25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1127</v>
      </c>
      <c r="G132" s="14" t="s">
        <v>1127</v>
      </c>
      <c r="H132" s="15">
        <v>2022</v>
      </c>
      <c r="I132" s="55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 x14ac:dyDescent="0.25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1127</v>
      </c>
      <c r="G133" s="14" t="s">
        <v>1127</v>
      </c>
      <c r="H133" s="15">
        <v>2022</v>
      </c>
      <c r="I133" s="55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 x14ac:dyDescent="0.25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1127</v>
      </c>
      <c r="G134" s="14" t="s">
        <v>1127</v>
      </c>
      <c r="H134" s="15">
        <v>2022</v>
      </c>
      <c r="I134" s="55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 x14ac:dyDescent="0.25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1127</v>
      </c>
      <c r="G135" s="14" t="s">
        <v>1127</v>
      </c>
      <c r="H135" s="15">
        <v>2022</v>
      </c>
      <c r="I135" s="55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 x14ac:dyDescent="0.25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1127</v>
      </c>
      <c r="G136" s="14" t="s">
        <v>1127</v>
      </c>
      <c r="H136" s="15">
        <v>2022</v>
      </c>
      <c r="I136" s="55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 x14ac:dyDescent="0.25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1127</v>
      </c>
      <c r="G137" s="14" t="s">
        <v>1127</v>
      </c>
      <c r="H137" s="15">
        <v>2022</v>
      </c>
      <c r="I137" s="55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 x14ac:dyDescent="0.25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1127</v>
      </c>
      <c r="G138" s="14" t="s">
        <v>1127</v>
      </c>
      <c r="H138" s="15">
        <v>2022</v>
      </c>
      <c r="I138" s="55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 x14ac:dyDescent="0.25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1127</v>
      </c>
      <c r="G139" s="14" t="s">
        <v>1127</v>
      </c>
      <c r="H139" s="15">
        <v>2022</v>
      </c>
      <c r="I139" s="55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 x14ac:dyDescent="0.25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1127</v>
      </c>
      <c r="G140" s="14" t="s">
        <v>1127</v>
      </c>
      <c r="H140" s="15">
        <v>2022</v>
      </c>
      <c r="I140" s="55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 x14ac:dyDescent="0.25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1127</v>
      </c>
      <c r="G141" s="14" t="s">
        <v>1127</v>
      </c>
      <c r="H141" s="15">
        <v>2022</v>
      </c>
      <c r="I141" s="55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 x14ac:dyDescent="0.25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1127</v>
      </c>
      <c r="G142" s="14" t="s">
        <v>1127</v>
      </c>
      <c r="H142" s="15">
        <v>2022</v>
      </c>
      <c r="I142" s="55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 x14ac:dyDescent="0.25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1127</v>
      </c>
      <c r="G143" s="14" t="s">
        <v>1127</v>
      </c>
      <c r="H143" s="15">
        <v>2022</v>
      </c>
      <c r="I143" s="55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 x14ac:dyDescent="0.25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1127</v>
      </c>
      <c r="G144" s="14" t="s">
        <v>1127</v>
      </c>
      <c r="H144" s="15">
        <v>2022</v>
      </c>
      <c r="I144" s="55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 x14ac:dyDescent="0.25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1127</v>
      </c>
      <c r="G145" s="14" t="s">
        <v>1127</v>
      </c>
      <c r="H145" s="15">
        <v>2022</v>
      </c>
      <c r="I145" s="55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 x14ac:dyDescent="0.25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1127</v>
      </c>
      <c r="G146" s="14" t="s">
        <v>1127</v>
      </c>
      <c r="H146" s="15">
        <v>2022</v>
      </c>
      <c r="I146" s="55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 x14ac:dyDescent="0.25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1127</v>
      </c>
      <c r="G147" s="14" t="s">
        <v>1127</v>
      </c>
      <c r="H147" s="15">
        <v>2022</v>
      </c>
      <c r="I147" s="55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 x14ac:dyDescent="0.25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1127</v>
      </c>
      <c r="G148" s="14" t="s">
        <v>1127</v>
      </c>
      <c r="H148" s="15">
        <v>2022</v>
      </c>
      <c r="I148" s="55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 x14ac:dyDescent="0.25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1127</v>
      </c>
      <c r="G149" s="14" t="s">
        <v>1127</v>
      </c>
      <c r="H149" s="15">
        <v>2022</v>
      </c>
      <c r="I149" s="55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 x14ac:dyDescent="0.25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1127</v>
      </c>
      <c r="G150" s="14" t="s">
        <v>1127</v>
      </c>
      <c r="H150" s="15">
        <v>2022</v>
      </c>
      <c r="I150" s="55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 x14ac:dyDescent="0.25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1127</v>
      </c>
      <c r="G151" s="14" t="s">
        <v>1127</v>
      </c>
      <c r="H151" s="15">
        <v>2022</v>
      </c>
      <c r="I151" s="55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 x14ac:dyDescent="0.25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1127</v>
      </c>
      <c r="G152" s="14" t="s">
        <v>1127</v>
      </c>
      <c r="H152" s="15">
        <v>2022</v>
      </c>
      <c r="I152" s="55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 x14ac:dyDescent="0.25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1127</v>
      </c>
      <c r="G153" s="14" t="s">
        <v>1127</v>
      </c>
      <c r="H153" s="15">
        <v>2022</v>
      </c>
      <c r="I153" s="55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 x14ac:dyDescent="0.25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1127</v>
      </c>
      <c r="G154" s="14" t="s">
        <v>1127</v>
      </c>
      <c r="H154" s="15">
        <v>2022</v>
      </c>
      <c r="I154" s="55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 x14ac:dyDescent="0.25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1127</v>
      </c>
      <c r="G155" s="14" t="s">
        <v>1127</v>
      </c>
      <c r="H155" s="15">
        <v>2022</v>
      </c>
      <c r="I155" s="55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 x14ac:dyDescent="0.25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1127</v>
      </c>
      <c r="G156" s="14" t="s">
        <v>1127</v>
      </c>
      <c r="H156" s="15">
        <v>2022</v>
      </c>
      <c r="I156" s="55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 x14ac:dyDescent="0.25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1127</v>
      </c>
      <c r="G157" s="14" t="s">
        <v>1127</v>
      </c>
      <c r="H157" s="15">
        <v>2022</v>
      </c>
      <c r="I157" s="55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 x14ac:dyDescent="0.25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1127</v>
      </c>
      <c r="G158" s="14" t="s">
        <v>1127</v>
      </c>
      <c r="H158" s="15">
        <v>2022</v>
      </c>
      <c r="I158" s="55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 x14ac:dyDescent="0.25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1127</v>
      </c>
      <c r="G159" s="14" t="s">
        <v>1127</v>
      </c>
      <c r="H159" s="15">
        <v>2022</v>
      </c>
      <c r="I159" s="55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 x14ac:dyDescent="0.25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1127</v>
      </c>
      <c r="G160" s="14" t="s">
        <v>1127</v>
      </c>
      <c r="H160" s="15">
        <v>2022</v>
      </c>
      <c r="I160" s="55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 x14ac:dyDescent="0.25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1127</v>
      </c>
      <c r="G161" s="14" t="s">
        <v>1127</v>
      </c>
      <c r="H161" s="15">
        <v>2022</v>
      </c>
      <c r="I161" s="55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 x14ac:dyDescent="0.25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1127</v>
      </c>
      <c r="G162" s="14" t="s">
        <v>1127</v>
      </c>
      <c r="H162" s="15">
        <v>2022</v>
      </c>
      <c r="I162" s="55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 x14ac:dyDescent="0.25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1127</v>
      </c>
      <c r="G163" s="14" t="s">
        <v>1127</v>
      </c>
      <c r="H163" s="15">
        <v>2022</v>
      </c>
      <c r="I163" s="55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 x14ac:dyDescent="0.25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1127</v>
      </c>
      <c r="G164" s="14" t="s">
        <v>1127</v>
      </c>
      <c r="H164" s="15">
        <v>2022</v>
      </c>
      <c r="I164" s="55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 x14ac:dyDescent="0.25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1127</v>
      </c>
      <c r="G165" s="14" t="s">
        <v>1127</v>
      </c>
      <c r="H165" s="15">
        <v>2022</v>
      </c>
      <c r="I165" s="55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 x14ac:dyDescent="0.25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1127</v>
      </c>
      <c r="G166" s="14" t="s">
        <v>1127</v>
      </c>
      <c r="H166" s="15">
        <v>2022</v>
      </c>
      <c r="I166" s="55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 x14ac:dyDescent="0.25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1127</v>
      </c>
      <c r="G167" s="14" t="s">
        <v>1127</v>
      </c>
      <c r="H167" s="15">
        <v>2022</v>
      </c>
      <c r="I167" s="55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 x14ac:dyDescent="0.25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1127</v>
      </c>
      <c r="G168" s="14" t="s">
        <v>1127</v>
      </c>
      <c r="H168" s="15">
        <v>2022</v>
      </c>
      <c r="I168" s="55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 x14ac:dyDescent="0.25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1127</v>
      </c>
      <c r="G169" s="14" t="s">
        <v>1127</v>
      </c>
      <c r="H169" s="15">
        <v>2022</v>
      </c>
      <c r="I169" s="55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 x14ac:dyDescent="0.3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6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64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64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64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64" customFormat="1" x14ac:dyDescent="0.2"/>
    <row r="1112" spans="1:12" s="64" customFormat="1" x14ac:dyDescent="0.2"/>
    <row r="1113" spans="1:12" s="64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64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64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64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64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64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74"/>
  <sheetViews>
    <sheetView zoomScale="110" zoomScaleNormal="110" workbookViewId="0">
      <selection activeCell="A44" sqref="A44:F44"/>
    </sheetView>
  </sheetViews>
  <sheetFormatPr defaultRowHeight="15" x14ac:dyDescent="0.25"/>
  <cols>
    <col min="1" max="1" width="10.28515625" customWidth="1"/>
    <col min="2" max="2" width="10.5703125" customWidth="1"/>
    <col min="3" max="3" width="37.42578125" customWidth="1"/>
    <col min="4" max="4" width="18.28515625" customWidth="1"/>
    <col min="5" max="5" width="17.42578125" customWidth="1"/>
    <col min="6" max="6" width="19.140625" customWidth="1"/>
    <col min="7" max="7" width="16.85546875" customWidth="1"/>
    <col min="8" max="8" width="18" customWidth="1"/>
    <col min="9" max="9" width="11.28515625" customWidth="1"/>
    <col min="10" max="10" width="13.5703125" style="50" customWidth="1"/>
    <col min="11" max="11" width="12.140625" style="50" customWidth="1"/>
    <col min="12" max="12" width="11" customWidth="1"/>
    <col min="13" max="13" width="7.140625" style="90" customWidth="1"/>
    <col min="14" max="14" width="9" customWidth="1"/>
    <col min="15" max="15" width="15.42578125" customWidth="1"/>
    <col min="16" max="16" width="20.28515625" customWidth="1"/>
    <col min="17" max="17" width="45.140625" customWidth="1"/>
  </cols>
  <sheetData>
    <row r="1" spans="1:17" ht="33" thickTop="1" thickBot="1" x14ac:dyDescent="0.55000000000000004">
      <c r="A1" s="113" t="str">
        <f>MARÇO!A1:L1</f>
        <v xml:space="preserve">MARÇO/2022 - PARCELA 03/12 </v>
      </c>
      <c r="B1" s="113"/>
      <c r="C1" s="113"/>
      <c r="D1" s="113"/>
      <c r="E1" s="113"/>
      <c r="F1" s="113"/>
      <c r="G1" s="113"/>
      <c r="H1" s="113"/>
      <c r="I1" s="113"/>
      <c r="J1" s="93"/>
      <c r="K1" s="93"/>
      <c r="L1" s="93"/>
      <c r="M1" s="93"/>
      <c r="N1" s="93"/>
      <c r="O1" s="93"/>
      <c r="P1" s="93"/>
    </row>
    <row r="2" spans="1:17" s="45" customFormat="1" ht="27" thickTop="1" thickBot="1" x14ac:dyDescent="0.3">
      <c r="A2" s="47" t="s">
        <v>494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501</v>
      </c>
      <c r="G2" s="47" t="s">
        <v>6</v>
      </c>
      <c r="H2" s="47" t="s">
        <v>1052</v>
      </c>
      <c r="I2" s="32" t="s">
        <v>7</v>
      </c>
      <c r="J2" s="47" t="s">
        <v>1054</v>
      </c>
      <c r="K2" s="47" t="s">
        <v>1055</v>
      </c>
      <c r="L2" s="47" t="s">
        <v>1056</v>
      </c>
      <c r="M2" s="47" t="s">
        <v>1059</v>
      </c>
      <c r="N2" s="47" t="s">
        <v>1060</v>
      </c>
      <c r="O2" s="47" t="s">
        <v>1061</v>
      </c>
      <c r="P2" s="47" t="s">
        <v>1062</v>
      </c>
    </row>
    <row r="3" spans="1:17" s="45" customFormat="1" ht="16.5" thickTop="1" thickBot="1" x14ac:dyDescent="0.3">
      <c r="A3" s="69" t="s">
        <v>122</v>
      </c>
      <c r="B3" s="70" t="e">
        <f>MARÇO!#REF!</f>
        <v>#REF!</v>
      </c>
      <c r="C3" s="33" t="s">
        <v>1128</v>
      </c>
      <c r="D3" s="34" t="e">
        <f>MARÇO!#REF!</f>
        <v>#REF!</v>
      </c>
      <c r="E3" s="35" t="e">
        <f>MARÇO!#REF!</f>
        <v>#REF!</v>
      </c>
      <c r="F3" s="36" t="e">
        <f>MARÇO!#REF!</f>
        <v>#REF!</v>
      </c>
      <c r="G3" s="37">
        <v>-500</v>
      </c>
      <c r="H3" s="38" t="e">
        <f>D3-E3+G3</f>
        <v>#REF!</v>
      </c>
      <c r="I3" s="32" t="s">
        <v>8</v>
      </c>
      <c r="J3" s="85">
        <v>22</v>
      </c>
      <c r="K3" s="86" t="e">
        <f t="shared" ref="K3:K28" si="0">B3-J3</f>
        <v>#REF!</v>
      </c>
      <c r="L3" s="94" t="e">
        <f t="shared" ref="L3:L28" si="1">B3*100/J3</f>
        <v>#REF!</v>
      </c>
      <c r="M3" s="70" t="s">
        <v>509</v>
      </c>
      <c r="N3" s="70" t="s">
        <v>1073</v>
      </c>
      <c r="O3" s="70" t="s">
        <v>1074</v>
      </c>
      <c r="P3" s="70"/>
    </row>
    <row r="4" spans="1:17" ht="16.5" thickTop="1" thickBot="1" x14ac:dyDescent="0.3">
      <c r="A4" s="69" t="s">
        <v>504</v>
      </c>
      <c r="B4" s="70" t="e">
        <f>MARÇO!#REF!</f>
        <v>#REF!</v>
      </c>
      <c r="C4" s="33" t="s">
        <v>1128</v>
      </c>
      <c r="D4" s="34" t="e">
        <f>MARÇO!#REF!</f>
        <v>#REF!</v>
      </c>
      <c r="E4" s="35" t="e">
        <f>MARÇO!#REF!</f>
        <v>#REF!</v>
      </c>
      <c r="F4" s="36" t="e">
        <f>MARÇO!#REF!</f>
        <v>#REF!</v>
      </c>
      <c r="G4" s="37">
        <v>-22033.33</v>
      </c>
      <c r="H4" s="38" t="e">
        <f>D4-E4+G4</f>
        <v>#REF!</v>
      </c>
      <c r="I4" s="32" t="s">
        <v>8</v>
      </c>
      <c r="J4" s="85">
        <v>102</v>
      </c>
      <c r="K4" s="86" t="e">
        <f t="shared" si="0"/>
        <v>#REF!</v>
      </c>
      <c r="L4" s="94" t="e">
        <f t="shared" si="1"/>
        <v>#REF!</v>
      </c>
      <c r="M4" s="70" t="s">
        <v>509</v>
      </c>
      <c r="N4" s="70" t="s">
        <v>1075</v>
      </c>
      <c r="O4" s="70" t="s">
        <v>1076</v>
      </c>
      <c r="P4" s="70" t="s">
        <v>1117</v>
      </c>
    </row>
    <row r="5" spans="1:17" ht="16.5" thickTop="1" thickBot="1" x14ac:dyDescent="0.3">
      <c r="A5" s="69" t="s">
        <v>524</v>
      </c>
      <c r="B5" s="70" t="e">
        <f>MARÇO!#REF!</f>
        <v>#REF!</v>
      </c>
      <c r="C5" s="33" t="s">
        <v>1128</v>
      </c>
      <c r="D5" s="34" t="e">
        <f>MARÇO!#REF!</f>
        <v>#REF!</v>
      </c>
      <c r="E5" s="35" t="e">
        <f>MARÇO!#REF!</f>
        <v>#REF!</v>
      </c>
      <c r="F5" s="36" t="e">
        <f>MARÇO!#REF!</f>
        <v>#REF!</v>
      </c>
      <c r="G5" s="37">
        <v>-500</v>
      </c>
      <c r="H5" s="38" t="e">
        <f>D5-E5+G5</f>
        <v>#REF!</v>
      </c>
      <c r="I5" s="32" t="s">
        <v>8</v>
      </c>
      <c r="J5" s="85">
        <v>62</v>
      </c>
      <c r="K5" s="86" t="e">
        <f t="shared" si="0"/>
        <v>#REF!</v>
      </c>
      <c r="L5" s="94" t="e">
        <f t="shared" si="1"/>
        <v>#REF!</v>
      </c>
      <c r="M5" s="70" t="s">
        <v>509</v>
      </c>
      <c r="N5" s="70" t="s">
        <v>1069</v>
      </c>
      <c r="O5" s="70" t="s">
        <v>1070</v>
      </c>
      <c r="P5" s="70"/>
    </row>
    <row r="6" spans="1:17" ht="16.5" thickTop="1" thickBot="1" x14ac:dyDescent="0.3">
      <c r="A6" s="71" t="s">
        <v>525</v>
      </c>
      <c r="B6" s="66" t="e">
        <f>MARÇO!#REF!</f>
        <v>#REF!</v>
      </c>
      <c r="C6" s="33" t="s">
        <v>1128</v>
      </c>
      <c r="D6" s="39" t="e">
        <f>MARÇO!#REF!</f>
        <v>#REF!</v>
      </c>
      <c r="E6" s="40" t="e">
        <f>MARÇO!#REF!</f>
        <v>#REF!</v>
      </c>
      <c r="F6" s="41" t="e">
        <f>MARÇO!#REF!</f>
        <v>#REF!</v>
      </c>
      <c r="G6" s="37">
        <v>-5500</v>
      </c>
      <c r="H6" s="38" t="e">
        <f t="shared" ref="H6:H28" si="2">D6-E6+G6</f>
        <v>#REF!</v>
      </c>
      <c r="I6" s="32" t="s">
        <v>8</v>
      </c>
      <c r="J6" s="85">
        <v>16</v>
      </c>
      <c r="K6" s="86" t="e">
        <f t="shared" si="0"/>
        <v>#REF!</v>
      </c>
      <c r="L6" s="94" t="e">
        <f t="shared" si="1"/>
        <v>#REF!</v>
      </c>
      <c r="M6" s="70" t="s">
        <v>115</v>
      </c>
      <c r="N6" s="70" t="s">
        <v>1077</v>
      </c>
      <c r="O6" s="70" t="s">
        <v>1078</v>
      </c>
      <c r="P6" s="70" t="s">
        <v>1118</v>
      </c>
    </row>
    <row r="7" spans="1:17" ht="16.5" thickTop="1" thickBot="1" x14ac:dyDescent="0.3">
      <c r="A7" s="71" t="s">
        <v>527</v>
      </c>
      <c r="B7" s="66" t="e">
        <f>MARÇO!#REF!</f>
        <v>#REF!</v>
      </c>
      <c r="C7" s="33" t="s">
        <v>1128</v>
      </c>
      <c r="D7" s="39" t="e">
        <f>MARÇO!#REF!</f>
        <v>#REF!</v>
      </c>
      <c r="E7" s="40" t="e">
        <f>MARÇO!#REF!</f>
        <v>#REF!</v>
      </c>
      <c r="F7" s="41" t="e">
        <f>MARÇO!#REF!</f>
        <v>#REF!</v>
      </c>
      <c r="G7" s="37">
        <v>-500</v>
      </c>
      <c r="H7" s="38" t="e">
        <f t="shared" si="2"/>
        <v>#REF!</v>
      </c>
      <c r="I7" s="32" t="s">
        <v>8</v>
      </c>
      <c r="J7" s="85">
        <v>417</v>
      </c>
      <c r="K7" s="86" t="e">
        <f t="shared" si="0"/>
        <v>#REF!</v>
      </c>
      <c r="L7" s="94" t="e">
        <f t="shared" si="1"/>
        <v>#REF!</v>
      </c>
      <c r="M7" s="70" t="s">
        <v>509</v>
      </c>
      <c r="N7" s="70" t="s">
        <v>1063</v>
      </c>
      <c r="O7" s="70" t="s">
        <v>1064</v>
      </c>
      <c r="P7" s="70"/>
    </row>
    <row r="8" spans="1:17" ht="16.5" thickTop="1" thickBot="1" x14ac:dyDescent="0.3">
      <c r="A8" s="71" t="s">
        <v>537</v>
      </c>
      <c r="B8" s="66" t="e">
        <f>MARÇO!#REF!</f>
        <v>#REF!</v>
      </c>
      <c r="C8" s="33" t="s">
        <v>1128</v>
      </c>
      <c r="D8" s="39" t="e">
        <f>MARÇO!#REF!</f>
        <v>#REF!</v>
      </c>
      <c r="E8" s="40" t="e">
        <f>MARÇO!#REF!</f>
        <v>#REF!</v>
      </c>
      <c r="F8" s="41" t="e">
        <f>MARÇO!#REF!</f>
        <v>#REF!</v>
      </c>
      <c r="G8" s="37">
        <v>-4250</v>
      </c>
      <c r="H8" s="38" t="e">
        <f>D8-E8+G8</f>
        <v>#REF!</v>
      </c>
      <c r="I8" s="32" t="s">
        <v>8</v>
      </c>
      <c r="J8" s="85">
        <v>184</v>
      </c>
      <c r="K8" s="86" t="e">
        <f t="shared" si="0"/>
        <v>#REF!</v>
      </c>
      <c r="L8" s="94" t="e">
        <f t="shared" si="1"/>
        <v>#REF!</v>
      </c>
      <c r="M8" s="70" t="s">
        <v>509</v>
      </c>
      <c r="N8" s="70" t="s">
        <v>1079</v>
      </c>
      <c r="O8" s="70" t="s">
        <v>1080</v>
      </c>
      <c r="P8" s="70"/>
    </row>
    <row r="9" spans="1:17" ht="16.5" thickTop="1" thickBot="1" x14ac:dyDescent="0.3">
      <c r="A9" s="71" t="s">
        <v>540</v>
      </c>
      <c r="B9" s="66" t="e">
        <f>MARÇO!#REF!</f>
        <v>#REF!</v>
      </c>
      <c r="C9" s="33" t="s">
        <v>1128</v>
      </c>
      <c r="D9" s="39" t="e">
        <f>MARÇO!#REF!</f>
        <v>#REF!</v>
      </c>
      <c r="E9" s="40" t="e">
        <f>MARÇO!#REF!</f>
        <v>#REF!</v>
      </c>
      <c r="F9" s="41" t="e">
        <f>MARÇO!#REF!</f>
        <v>#REF!</v>
      </c>
      <c r="G9" s="37">
        <v>-500</v>
      </c>
      <c r="H9" s="38" t="e">
        <f t="shared" si="2"/>
        <v>#REF!</v>
      </c>
      <c r="I9" s="32" t="s">
        <v>8</v>
      </c>
      <c r="J9" s="85">
        <v>78</v>
      </c>
      <c r="K9" s="86" t="e">
        <f t="shared" si="0"/>
        <v>#REF!</v>
      </c>
      <c r="L9" s="94" t="e">
        <f t="shared" si="1"/>
        <v>#REF!</v>
      </c>
      <c r="M9" s="70" t="s">
        <v>509</v>
      </c>
      <c r="N9" s="70" t="s">
        <v>1081</v>
      </c>
      <c r="O9" s="70" t="s">
        <v>1082</v>
      </c>
      <c r="P9" s="70"/>
    </row>
    <row r="10" spans="1:17" ht="16.5" thickTop="1" thickBot="1" x14ac:dyDescent="0.3">
      <c r="A10" s="71" t="s">
        <v>541</v>
      </c>
      <c r="B10" s="66" t="e">
        <f>MARÇO!#REF!</f>
        <v>#REF!</v>
      </c>
      <c r="C10" s="33" t="s">
        <v>1128</v>
      </c>
      <c r="D10" s="75" t="e">
        <f>MARÇO!#REF!</f>
        <v>#REF!</v>
      </c>
      <c r="E10" s="76" t="e">
        <f>MARÇO!#REF!</f>
        <v>#REF!</v>
      </c>
      <c r="F10" s="77" t="e">
        <f>MARÇO!#REF!</f>
        <v>#REF!</v>
      </c>
      <c r="G10" s="37">
        <v>-30800</v>
      </c>
      <c r="H10" s="78" t="e">
        <f t="shared" si="2"/>
        <v>#REF!</v>
      </c>
      <c r="I10" s="32" t="s">
        <v>8</v>
      </c>
      <c r="J10" s="85">
        <v>246</v>
      </c>
      <c r="K10" s="86" t="e">
        <f t="shared" si="0"/>
        <v>#REF!</v>
      </c>
      <c r="L10" s="94" t="e">
        <f t="shared" si="1"/>
        <v>#REF!</v>
      </c>
      <c r="M10" s="70" t="s">
        <v>509</v>
      </c>
      <c r="N10" s="70" t="s">
        <v>1067</v>
      </c>
      <c r="O10" s="70" t="s">
        <v>1068</v>
      </c>
      <c r="P10" s="70"/>
    </row>
    <row r="11" spans="1:17" ht="16.5" thickTop="1" thickBot="1" x14ac:dyDescent="0.3">
      <c r="A11" s="71" t="s">
        <v>1029</v>
      </c>
      <c r="B11" s="66" t="e">
        <f>MARÇO!#REF!</f>
        <v>#REF!</v>
      </c>
      <c r="C11" s="33" t="s">
        <v>1128</v>
      </c>
      <c r="D11" s="39" t="e">
        <f>MARÇO!#REF!</f>
        <v>#REF!</v>
      </c>
      <c r="E11" s="40" t="e">
        <f>MARÇO!#REF!</f>
        <v>#REF!</v>
      </c>
      <c r="F11" s="41" t="e">
        <f>MARÇO!#REF!</f>
        <v>#REF!</v>
      </c>
      <c r="G11" s="37">
        <v>-500</v>
      </c>
      <c r="H11" s="78" t="e">
        <f t="shared" si="2"/>
        <v>#REF!</v>
      </c>
      <c r="I11" s="32" t="s">
        <v>8</v>
      </c>
      <c r="J11" s="85">
        <v>217</v>
      </c>
      <c r="K11" s="86" t="e">
        <f t="shared" si="0"/>
        <v>#REF!</v>
      </c>
      <c r="L11" s="94" t="e">
        <f t="shared" si="1"/>
        <v>#REF!</v>
      </c>
      <c r="M11" s="70" t="s">
        <v>509</v>
      </c>
      <c r="N11" s="70" t="s">
        <v>1071</v>
      </c>
      <c r="O11" s="70" t="s">
        <v>1072</v>
      </c>
      <c r="P11" s="70"/>
    </row>
    <row r="12" spans="1:17" ht="16.5" thickTop="1" thickBot="1" x14ac:dyDescent="0.3">
      <c r="A12" s="71" t="s">
        <v>1031</v>
      </c>
      <c r="B12" s="66" t="e">
        <f>MARÇO!#REF!</f>
        <v>#REF!</v>
      </c>
      <c r="C12" s="33" t="s">
        <v>1128</v>
      </c>
      <c r="D12" s="39" t="e">
        <f>MARÇO!#REF!</f>
        <v>#REF!</v>
      </c>
      <c r="E12" s="40" t="e">
        <f>MARÇO!#REF!</f>
        <v>#REF!</v>
      </c>
      <c r="F12" s="41" t="e">
        <f>MARÇO!#REF!</f>
        <v>#REF!</v>
      </c>
      <c r="G12" s="37">
        <v>-127092</v>
      </c>
      <c r="H12" s="78" t="e">
        <f>D12-E12+G12</f>
        <v>#REF!</v>
      </c>
      <c r="I12" s="32" t="s">
        <v>8</v>
      </c>
      <c r="J12" s="85">
        <v>853</v>
      </c>
      <c r="K12" s="86" t="e">
        <f t="shared" si="0"/>
        <v>#REF!</v>
      </c>
      <c r="L12" s="94" t="e">
        <f t="shared" si="1"/>
        <v>#REF!</v>
      </c>
      <c r="M12" s="70" t="s">
        <v>509</v>
      </c>
      <c r="N12" s="70" t="s">
        <v>1083</v>
      </c>
      <c r="O12" s="70" t="s">
        <v>1084</v>
      </c>
      <c r="P12" s="70"/>
      <c r="Q12" s="90" t="s">
        <v>1057</v>
      </c>
    </row>
    <row r="13" spans="1:17" ht="16.5" thickTop="1" thickBot="1" x14ac:dyDescent="0.3">
      <c r="A13" s="71" t="s">
        <v>1032</v>
      </c>
      <c r="B13" s="66" t="e">
        <f>MARÇO!#REF!</f>
        <v>#REF!</v>
      </c>
      <c r="C13" s="33" t="s">
        <v>1128</v>
      </c>
      <c r="D13" s="39" t="e">
        <f>MARÇO!#REF!</f>
        <v>#REF!</v>
      </c>
      <c r="E13" s="40" t="e">
        <f>MARÇO!#REF!</f>
        <v>#REF!</v>
      </c>
      <c r="F13" s="41" t="e">
        <f>MARÇO!#REF!</f>
        <v>#REF!</v>
      </c>
      <c r="G13" s="37">
        <v>-500</v>
      </c>
      <c r="H13" s="78" t="e">
        <f>D13-E13+G13</f>
        <v>#REF!</v>
      </c>
      <c r="I13" s="32" t="s">
        <v>8</v>
      </c>
      <c r="J13" s="85">
        <v>79</v>
      </c>
      <c r="K13" s="86" t="e">
        <f t="shared" si="0"/>
        <v>#REF!</v>
      </c>
      <c r="L13" s="94" t="e">
        <f t="shared" si="1"/>
        <v>#REF!</v>
      </c>
      <c r="M13" s="70" t="s">
        <v>509</v>
      </c>
      <c r="N13" s="70" t="s">
        <v>1085</v>
      </c>
      <c r="O13" s="70" t="s">
        <v>1086</v>
      </c>
      <c r="P13" s="70"/>
    </row>
    <row r="14" spans="1:17" ht="16.5" thickTop="1" thickBot="1" x14ac:dyDescent="0.3">
      <c r="A14" s="71" t="s">
        <v>487</v>
      </c>
      <c r="B14" s="66" t="e">
        <f>MARÇO!#REF!</f>
        <v>#REF!</v>
      </c>
      <c r="C14" s="33" t="s">
        <v>1128</v>
      </c>
      <c r="D14" s="39" t="e">
        <f>MARÇO!#REF!</f>
        <v>#REF!</v>
      </c>
      <c r="E14" s="40" t="e">
        <f>MARÇO!#REF!</f>
        <v>#REF!</v>
      </c>
      <c r="F14" s="41" t="e">
        <f>MARÇO!#REF!</f>
        <v>#REF!</v>
      </c>
      <c r="G14" s="37">
        <v>-500</v>
      </c>
      <c r="H14" s="38" t="e">
        <f t="shared" si="2"/>
        <v>#REF!</v>
      </c>
      <c r="I14" s="32" t="s">
        <v>8</v>
      </c>
      <c r="J14" s="85">
        <v>141</v>
      </c>
      <c r="K14" s="86" t="e">
        <f t="shared" si="0"/>
        <v>#REF!</v>
      </c>
      <c r="L14" s="94" t="e">
        <f t="shared" si="1"/>
        <v>#REF!</v>
      </c>
      <c r="M14" s="70" t="s">
        <v>509</v>
      </c>
      <c r="N14" s="70" t="s">
        <v>1087</v>
      </c>
      <c r="O14" s="70" t="s">
        <v>1088</v>
      </c>
      <c r="P14" s="70"/>
    </row>
    <row r="15" spans="1:17" ht="16.5" thickTop="1" thickBot="1" x14ac:dyDescent="0.3">
      <c r="A15" s="71" t="s">
        <v>488</v>
      </c>
      <c r="B15" s="66" t="e">
        <f>MARÇO!#REF!</f>
        <v>#REF!</v>
      </c>
      <c r="C15" s="33" t="s">
        <v>1128</v>
      </c>
      <c r="D15" s="39" t="e">
        <f>MARÇO!#REF!</f>
        <v>#REF!</v>
      </c>
      <c r="E15" s="40" t="e">
        <f>MARÇO!#REF!</f>
        <v>#REF!</v>
      </c>
      <c r="F15" s="41" t="e">
        <f>MARÇO!#REF!</f>
        <v>#REF!</v>
      </c>
      <c r="G15" s="37">
        <v>-500</v>
      </c>
      <c r="H15" s="78" t="e">
        <f t="shared" si="2"/>
        <v>#REF!</v>
      </c>
      <c r="I15" s="32" t="s">
        <v>8</v>
      </c>
      <c r="J15" s="85">
        <v>144</v>
      </c>
      <c r="K15" s="86" t="e">
        <f t="shared" si="0"/>
        <v>#REF!</v>
      </c>
      <c r="L15" s="94" t="e">
        <f t="shared" si="1"/>
        <v>#REF!</v>
      </c>
      <c r="M15" s="70" t="s">
        <v>509</v>
      </c>
      <c r="N15" s="70" t="s">
        <v>1089</v>
      </c>
      <c r="O15" s="70" t="s">
        <v>1090</v>
      </c>
      <c r="P15" s="70"/>
    </row>
    <row r="16" spans="1:17" ht="16.5" thickTop="1" thickBot="1" x14ac:dyDescent="0.3">
      <c r="A16" s="71" t="s">
        <v>490</v>
      </c>
      <c r="B16" s="66" t="e">
        <f>MARÇO!#REF!</f>
        <v>#REF!</v>
      </c>
      <c r="C16" s="33" t="s">
        <v>1128</v>
      </c>
      <c r="D16" s="39" t="e">
        <f>MARÇO!#REF!</f>
        <v>#REF!</v>
      </c>
      <c r="E16" s="40" t="e">
        <f>MARÇO!#REF!</f>
        <v>#REF!</v>
      </c>
      <c r="F16" s="41" t="e">
        <f>MARÇO!#REF!</f>
        <v>#REF!</v>
      </c>
      <c r="G16" s="37">
        <v>-500</v>
      </c>
      <c r="H16" s="38" t="e">
        <f t="shared" si="2"/>
        <v>#REF!</v>
      </c>
      <c r="I16" s="32" t="s">
        <v>8</v>
      </c>
      <c r="J16" s="85">
        <v>223</v>
      </c>
      <c r="K16" s="86" t="e">
        <f t="shared" si="0"/>
        <v>#REF!</v>
      </c>
      <c r="L16" s="94" t="e">
        <f t="shared" si="1"/>
        <v>#REF!</v>
      </c>
      <c r="M16" s="70" t="s">
        <v>1091</v>
      </c>
      <c r="N16" s="70">
        <v>4370</v>
      </c>
      <c r="O16" s="70" t="s">
        <v>1092</v>
      </c>
      <c r="P16" s="70" t="s">
        <v>1093</v>
      </c>
    </row>
    <row r="17" spans="1:17" ht="16.5" thickTop="1" thickBot="1" x14ac:dyDescent="0.3">
      <c r="A17" s="71" t="s">
        <v>516</v>
      </c>
      <c r="B17" s="66" t="e">
        <f>MARÇO!#REF!</f>
        <v>#REF!</v>
      </c>
      <c r="C17" s="33" t="s">
        <v>1128</v>
      </c>
      <c r="D17" s="39" t="e">
        <f>MARÇO!#REF!</f>
        <v>#REF!</v>
      </c>
      <c r="E17" s="40" t="e">
        <f>MARÇO!#REF!</f>
        <v>#REF!</v>
      </c>
      <c r="F17" s="41" t="e">
        <f>MARÇO!#REF!</f>
        <v>#REF!</v>
      </c>
      <c r="G17" s="37">
        <v>-500</v>
      </c>
      <c r="H17" s="78" t="e">
        <f t="shared" si="2"/>
        <v>#REF!</v>
      </c>
      <c r="I17" s="32" t="s">
        <v>8</v>
      </c>
      <c r="J17" s="85">
        <v>185</v>
      </c>
      <c r="K17" s="86" t="e">
        <f t="shared" si="0"/>
        <v>#REF!</v>
      </c>
      <c r="L17" s="94" t="e">
        <f t="shared" si="1"/>
        <v>#REF!</v>
      </c>
      <c r="M17" s="70" t="s">
        <v>1091</v>
      </c>
      <c r="N17" s="70">
        <v>4016</v>
      </c>
      <c r="O17" s="70">
        <v>130001989</v>
      </c>
      <c r="P17" s="70" t="s">
        <v>1094</v>
      </c>
    </row>
    <row r="18" spans="1:17" ht="16.5" thickTop="1" thickBot="1" x14ac:dyDescent="0.3">
      <c r="A18" s="71" t="s">
        <v>518</v>
      </c>
      <c r="B18" s="66" t="e">
        <f>MARÇO!#REF!</f>
        <v>#REF!</v>
      </c>
      <c r="C18" s="33" t="s">
        <v>1128</v>
      </c>
      <c r="D18" s="39" t="e">
        <f>MARÇO!#REF!</f>
        <v>#REF!</v>
      </c>
      <c r="E18" s="40" t="e">
        <f>MARÇO!#REF!</f>
        <v>#REF!</v>
      </c>
      <c r="F18" s="41" t="e">
        <f>MARÇO!#REF!</f>
        <v>#REF!</v>
      </c>
      <c r="G18" s="37">
        <v>-500</v>
      </c>
      <c r="H18" s="38" t="e">
        <f t="shared" si="2"/>
        <v>#REF!</v>
      </c>
      <c r="I18" s="32" t="s">
        <v>8</v>
      </c>
      <c r="J18" s="85">
        <v>224</v>
      </c>
      <c r="K18" s="86" t="e">
        <f t="shared" si="0"/>
        <v>#REF!</v>
      </c>
      <c r="L18" s="94" t="e">
        <f t="shared" si="1"/>
        <v>#REF!</v>
      </c>
      <c r="M18" s="70" t="s">
        <v>509</v>
      </c>
      <c r="N18" s="70" t="s">
        <v>1095</v>
      </c>
      <c r="O18" s="70" t="s">
        <v>1096</v>
      </c>
      <c r="P18" s="70"/>
    </row>
    <row r="19" spans="1:17" ht="16.5" thickTop="1" thickBot="1" x14ac:dyDescent="0.3">
      <c r="A19" s="71" t="s">
        <v>519</v>
      </c>
      <c r="B19" s="66" t="e">
        <f>MARÇO!#REF!</f>
        <v>#REF!</v>
      </c>
      <c r="C19" s="33" t="s">
        <v>1128</v>
      </c>
      <c r="D19" s="39" t="e">
        <f>MARÇO!#REF!</f>
        <v>#REF!</v>
      </c>
      <c r="E19" s="40" t="e">
        <f>MARÇO!#REF!</f>
        <v>#REF!</v>
      </c>
      <c r="F19" s="41" t="e">
        <f>MARÇO!#REF!</f>
        <v>#REF!</v>
      </c>
      <c r="G19" s="37">
        <v>-500</v>
      </c>
      <c r="H19" s="38" t="e">
        <f>D19-E19+G19</f>
        <v>#REF!</v>
      </c>
      <c r="I19" s="32" t="s">
        <v>8</v>
      </c>
      <c r="J19" s="85">
        <v>399</v>
      </c>
      <c r="K19" s="86" t="e">
        <f t="shared" si="0"/>
        <v>#REF!</v>
      </c>
      <c r="L19" s="94" t="e">
        <f t="shared" si="1"/>
        <v>#REF!</v>
      </c>
      <c r="M19" s="70" t="s">
        <v>509</v>
      </c>
      <c r="N19" s="70" t="s">
        <v>1065</v>
      </c>
      <c r="O19" s="70" t="s">
        <v>1066</v>
      </c>
      <c r="P19" s="70"/>
    </row>
    <row r="20" spans="1:17" ht="16.5" thickTop="1" thickBot="1" x14ac:dyDescent="0.3">
      <c r="A20" s="71" t="s">
        <v>521</v>
      </c>
      <c r="B20" s="66" t="e">
        <f>MARÇO!#REF!</f>
        <v>#REF!</v>
      </c>
      <c r="C20" s="33" t="s">
        <v>1128</v>
      </c>
      <c r="D20" s="39" t="e">
        <f>MARÇO!#REF!</f>
        <v>#REF!</v>
      </c>
      <c r="E20" s="40" t="e">
        <f>MARÇO!#REF!</f>
        <v>#REF!</v>
      </c>
      <c r="F20" s="41" t="e">
        <f>MARÇO!#REF!</f>
        <v>#REF!</v>
      </c>
      <c r="G20" s="37">
        <v>-10500</v>
      </c>
      <c r="H20" s="38" t="e">
        <f>D20-E20+G20</f>
        <v>#REF!</v>
      </c>
      <c r="I20" s="32" t="s">
        <v>8</v>
      </c>
      <c r="J20" s="85">
        <v>92</v>
      </c>
      <c r="K20" s="86" t="e">
        <f t="shared" si="0"/>
        <v>#REF!</v>
      </c>
      <c r="L20" s="94" t="e">
        <f t="shared" si="1"/>
        <v>#REF!</v>
      </c>
      <c r="M20" s="70" t="s">
        <v>509</v>
      </c>
      <c r="N20" s="70" t="s">
        <v>1097</v>
      </c>
      <c r="O20" s="70" t="s">
        <v>1098</v>
      </c>
      <c r="P20" s="70"/>
    </row>
    <row r="21" spans="1:17" ht="16.5" thickTop="1" thickBot="1" x14ac:dyDescent="0.3">
      <c r="A21" s="71" t="s">
        <v>183</v>
      </c>
      <c r="B21" s="66">
        <f>MARÇO!B170</f>
        <v>167</v>
      </c>
      <c r="C21" s="33" t="s">
        <v>1128</v>
      </c>
      <c r="D21" s="39">
        <f>MARÇO!E170</f>
        <v>126356</v>
      </c>
      <c r="E21" s="40">
        <f>MARÇO!I170</f>
        <v>18460</v>
      </c>
      <c r="F21" s="41">
        <f>MARÇO!J170</f>
        <v>107896</v>
      </c>
      <c r="G21" s="37">
        <v>-500</v>
      </c>
      <c r="H21" s="38">
        <f t="shared" si="2"/>
        <v>107396</v>
      </c>
      <c r="I21" s="32" t="s">
        <v>8</v>
      </c>
      <c r="J21" s="85">
        <v>167</v>
      </c>
      <c r="K21" s="86">
        <f t="shared" si="0"/>
        <v>0</v>
      </c>
      <c r="L21" s="94">
        <f t="shared" si="1"/>
        <v>100</v>
      </c>
      <c r="M21" s="70" t="s">
        <v>509</v>
      </c>
      <c r="N21" s="70" t="s">
        <v>1099</v>
      </c>
      <c r="O21" s="70" t="s">
        <v>1100</v>
      </c>
      <c r="P21" s="70"/>
    </row>
    <row r="22" spans="1:17" ht="16.5" thickTop="1" thickBot="1" x14ac:dyDescent="0.3">
      <c r="A22" s="71" t="s">
        <v>483</v>
      </c>
      <c r="B22" s="66" t="e">
        <f>MARÇO!#REF!</f>
        <v>#REF!</v>
      </c>
      <c r="C22" s="33" t="s">
        <v>1128</v>
      </c>
      <c r="D22" s="75" t="e">
        <f>MARÇO!#REF!</f>
        <v>#REF!</v>
      </c>
      <c r="E22" s="76" t="e">
        <f>MARÇO!#REF!</f>
        <v>#REF!</v>
      </c>
      <c r="F22" s="77" t="e">
        <f>MARÇO!#REF!</f>
        <v>#REF!</v>
      </c>
      <c r="G22" s="37">
        <v>-500</v>
      </c>
      <c r="H22" s="78" t="e">
        <f>D22-E22+G22</f>
        <v>#REF!</v>
      </c>
      <c r="I22" s="32" t="s">
        <v>8</v>
      </c>
      <c r="J22" s="85">
        <v>52</v>
      </c>
      <c r="K22" s="86" t="e">
        <f t="shared" si="0"/>
        <v>#REF!</v>
      </c>
      <c r="L22" s="94" t="e">
        <f t="shared" si="1"/>
        <v>#REF!</v>
      </c>
      <c r="M22" s="70" t="s">
        <v>509</v>
      </c>
      <c r="N22" s="70" t="s">
        <v>1101</v>
      </c>
      <c r="O22" s="70" t="s">
        <v>1102</v>
      </c>
      <c r="P22" s="70"/>
    </row>
    <row r="23" spans="1:17" ht="16.5" thickTop="1" thickBot="1" x14ac:dyDescent="0.3">
      <c r="A23" s="71" t="s">
        <v>0</v>
      </c>
      <c r="B23" s="66" t="e">
        <f>MARÇO!#REF!</f>
        <v>#REF!</v>
      </c>
      <c r="C23" s="33" t="s">
        <v>1128</v>
      </c>
      <c r="D23" s="39" t="e">
        <f>MARÇO!#REF!</f>
        <v>#REF!</v>
      </c>
      <c r="E23" s="40" t="e">
        <f>MARÇO!#REF!</f>
        <v>#REF!</v>
      </c>
      <c r="F23" s="41" t="e">
        <f>MARÇO!#REF!</f>
        <v>#REF!</v>
      </c>
      <c r="G23" s="37">
        <v>-500</v>
      </c>
      <c r="H23" s="38" t="e">
        <f t="shared" si="2"/>
        <v>#REF!</v>
      </c>
      <c r="I23" s="32" t="s">
        <v>8</v>
      </c>
      <c r="J23" s="85">
        <v>15</v>
      </c>
      <c r="K23" s="86" t="e">
        <f t="shared" si="0"/>
        <v>#REF!</v>
      </c>
      <c r="L23" s="94" t="e">
        <f t="shared" si="1"/>
        <v>#REF!</v>
      </c>
      <c r="M23" s="70" t="s">
        <v>509</v>
      </c>
      <c r="N23" s="70" t="s">
        <v>1103</v>
      </c>
      <c r="O23" s="70" t="s">
        <v>1104</v>
      </c>
      <c r="P23" s="70"/>
    </row>
    <row r="24" spans="1:17" ht="16.5" thickTop="1" thickBot="1" x14ac:dyDescent="0.3">
      <c r="A24" s="71" t="s">
        <v>484</v>
      </c>
      <c r="B24" s="66" t="e">
        <f>MARÇO!#REF!</f>
        <v>#REF!</v>
      </c>
      <c r="C24" s="33" t="s">
        <v>1128</v>
      </c>
      <c r="D24" s="39" t="e">
        <f>MARÇO!#REF!</f>
        <v>#REF!</v>
      </c>
      <c r="E24" s="40" t="e">
        <f>MARÇO!#REF!</f>
        <v>#REF!</v>
      </c>
      <c r="F24" s="41" t="e">
        <f>MARÇO!#REF!</f>
        <v>#REF!</v>
      </c>
      <c r="G24" s="37">
        <v>-500</v>
      </c>
      <c r="H24" s="38" t="e">
        <f t="shared" si="2"/>
        <v>#REF!</v>
      </c>
      <c r="I24" s="32" t="s">
        <v>8</v>
      </c>
      <c r="J24" s="85">
        <v>497</v>
      </c>
      <c r="K24" s="86" t="e">
        <f t="shared" si="0"/>
        <v>#REF!</v>
      </c>
      <c r="L24" s="94" t="e">
        <f t="shared" si="1"/>
        <v>#REF!</v>
      </c>
      <c r="M24" s="70" t="s">
        <v>509</v>
      </c>
      <c r="N24" s="70" t="s">
        <v>1105</v>
      </c>
      <c r="O24" s="70" t="s">
        <v>1106</v>
      </c>
      <c r="P24" s="70"/>
      <c r="Q24" s="90" t="s">
        <v>1057</v>
      </c>
    </row>
    <row r="25" spans="1:17" ht="16.5" thickTop="1" thickBot="1" x14ac:dyDescent="0.3">
      <c r="A25" s="71" t="s">
        <v>1051</v>
      </c>
      <c r="B25" s="66" t="e">
        <f>MARÇO!#REF!</f>
        <v>#REF!</v>
      </c>
      <c r="C25" s="33" t="s">
        <v>1128</v>
      </c>
      <c r="D25" s="75" t="e">
        <f>MARÇO!#REF!</f>
        <v>#REF!</v>
      </c>
      <c r="E25" s="76" t="e">
        <f>MARÇO!#REF!</f>
        <v>#REF!</v>
      </c>
      <c r="F25" s="77" t="e">
        <f>MARÇO!#REF!</f>
        <v>#REF!</v>
      </c>
      <c r="G25" s="37">
        <v>-500</v>
      </c>
      <c r="H25" s="38" t="e">
        <f t="shared" si="2"/>
        <v>#REF!</v>
      </c>
      <c r="I25" s="32" t="s">
        <v>8</v>
      </c>
      <c r="J25" s="85">
        <v>295</v>
      </c>
      <c r="K25" s="86" t="e">
        <f t="shared" si="0"/>
        <v>#REF!</v>
      </c>
      <c r="L25" s="94" t="e">
        <f t="shared" si="1"/>
        <v>#REF!</v>
      </c>
      <c r="M25" s="70" t="s">
        <v>509</v>
      </c>
      <c r="N25" s="70" t="s">
        <v>1107</v>
      </c>
      <c r="O25" s="70" t="s">
        <v>1108</v>
      </c>
      <c r="P25" s="70"/>
    </row>
    <row r="26" spans="1:17" ht="16.5" thickTop="1" thickBot="1" x14ac:dyDescent="0.3">
      <c r="A26" s="71" t="s">
        <v>485</v>
      </c>
      <c r="B26" s="66" t="e">
        <f>MARÇO!#REF!</f>
        <v>#REF!</v>
      </c>
      <c r="C26" s="33" t="s">
        <v>1128</v>
      </c>
      <c r="D26" s="39" t="e">
        <f>MARÇO!#REF!</f>
        <v>#REF!</v>
      </c>
      <c r="E26" s="40" t="e">
        <f>MARÇO!#REF!</f>
        <v>#REF!</v>
      </c>
      <c r="F26" s="41" t="e">
        <f>MARÇO!#REF!</f>
        <v>#REF!</v>
      </c>
      <c r="G26" s="37">
        <v>-500</v>
      </c>
      <c r="H26" s="38" t="e">
        <f>D26-E26+G26</f>
        <v>#REF!</v>
      </c>
      <c r="I26" s="32" t="s">
        <v>8</v>
      </c>
      <c r="J26" s="85">
        <v>75</v>
      </c>
      <c r="K26" s="86" t="e">
        <f t="shared" si="0"/>
        <v>#REF!</v>
      </c>
      <c r="L26" s="94" t="e">
        <f t="shared" si="1"/>
        <v>#REF!</v>
      </c>
      <c r="M26" s="70" t="s">
        <v>1109</v>
      </c>
      <c r="N26" s="70" t="s">
        <v>1110</v>
      </c>
      <c r="O26" s="70" t="s">
        <v>1111</v>
      </c>
      <c r="P26" s="70" t="s">
        <v>1112</v>
      </c>
    </row>
    <row r="27" spans="1:17" ht="16.5" thickTop="1" thickBot="1" x14ac:dyDescent="0.3">
      <c r="A27" s="71" t="s">
        <v>486</v>
      </c>
      <c r="B27" s="66" t="e">
        <f>MARÇO!#REF!</f>
        <v>#REF!</v>
      </c>
      <c r="C27" s="33" t="s">
        <v>1128</v>
      </c>
      <c r="D27" s="39" t="e">
        <f>MARÇO!#REF!</f>
        <v>#REF!</v>
      </c>
      <c r="E27" s="40" t="e">
        <f>MARÇO!#REF!</f>
        <v>#REF!</v>
      </c>
      <c r="F27" s="41" t="e">
        <f>MARÇO!#REF!</f>
        <v>#REF!</v>
      </c>
      <c r="G27" s="37">
        <v>-500</v>
      </c>
      <c r="H27" s="38" t="e">
        <f t="shared" si="2"/>
        <v>#REF!</v>
      </c>
      <c r="I27" s="32" t="s">
        <v>8</v>
      </c>
      <c r="J27" s="85">
        <v>645</v>
      </c>
      <c r="K27" s="86" t="e">
        <f t="shared" si="0"/>
        <v>#REF!</v>
      </c>
      <c r="L27" s="94" t="e">
        <f t="shared" si="1"/>
        <v>#REF!</v>
      </c>
      <c r="M27" s="70" t="s">
        <v>509</v>
      </c>
      <c r="N27" s="70" t="s">
        <v>1113</v>
      </c>
      <c r="O27" s="70" t="s">
        <v>1114</v>
      </c>
      <c r="P27" s="70"/>
      <c r="Q27" s="90" t="s">
        <v>1058</v>
      </c>
    </row>
    <row r="28" spans="1:17" ht="16.5" thickTop="1" thickBot="1" x14ac:dyDescent="0.3">
      <c r="A28" s="71" t="s">
        <v>1</v>
      </c>
      <c r="B28" s="66" t="e">
        <f>MARÇO!#REF!</f>
        <v>#REF!</v>
      </c>
      <c r="C28" s="33" t="s">
        <v>1128</v>
      </c>
      <c r="D28" s="39" t="e">
        <f>MARÇO!#REF!</f>
        <v>#REF!</v>
      </c>
      <c r="E28" s="40" t="e">
        <f>MARÇO!#REF!</f>
        <v>#REF!</v>
      </c>
      <c r="F28" s="41" t="e">
        <f>MARÇO!#REF!</f>
        <v>#REF!</v>
      </c>
      <c r="G28" s="37">
        <v>-500</v>
      </c>
      <c r="H28" s="38" t="e">
        <f t="shared" si="2"/>
        <v>#REF!</v>
      </c>
      <c r="I28" s="32" t="s">
        <v>8</v>
      </c>
      <c r="J28" s="85">
        <v>139</v>
      </c>
      <c r="K28" s="86" t="e">
        <f t="shared" si="0"/>
        <v>#REF!</v>
      </c>
      <c r="L28" s="94" t="e">
        <f t="shared" si="1"/>
        <v>#REF!</v>
      </c>
      <c r="M28" s="70" t="s">
        <v>509</v>
      </c>
      <c r="N28" s="70" t="s">
        <v>1115</v>
      </c>
      <c r="O28" s="70" t="s">
        <v>1116</v>
      </c>
      <c r="P28" s="70"/>
    </row>
    <row r="29" spans="1:17" s="45" customFormat="1" ht="16.5" thickTop="1" thickBot="1" x14ac:dyDescent="0.3">
      <c r="A29" s="47" t="s">
        <v>9</v>
      </c>
      <c r="B29" s="47" t="e">
        <f>B3+B4+B5+B6+B7+B8+B9+B10+B11+B12+B13+B14+B15+B16+B17+B18+B19+B20+B21+B22+B23+B24+B25+B26+B27+B28</f>
        <v>#REF!</v>
      </c>
      <c r="C29" s="47"/>
      <c r="D29" s="48" t="e">
        <f>SUM(D3:D28)</f>
        <v>#REF!</v>
      </c>
      <c r="E29" s="48" t="e">
        <f>SUM(E3:E28)</f>
        <v>#REF!</v>
      </c>
      <c r="F29" s="48" t="e">
        <f>SUM(F3:F28)</f>
        <v>#REF!</v>
      </c>
      <c r="G29" s="48">
        <f>SUM(G3:G28)</f>
        <v>-210175.33000000002</v>
      </c>
      <c r="H29" s="48" t="e">
        <f>SUM(H3:H28)</f>
        <v>#REF!</v>
      </c>
      <c r="I29" s="32"/>
      <c r="J29" s="87">
        <f>SUM(J3:J28)</f>
        <v>5569</v>
      </c>
      <c r="K29" s="92" t="e">
        <f>SUM(K3:K28)</f>
        <v>#REF!</v>
      </c>
      <c r="L29" s="88"/>
      <c r="M29" s="95"/>
      <c r="N29" s="88">
        <v>83</v>
      </c>
      <c r="O29" s="88">
        <v>9</v>
      </c>
      <c r="P29" s="88">
        <f>N29+O29</f>
        <v>92</v>
      </c>
    </row>
    <row r="30" spans="1:17" s="45" customFormat="1" ht="16.5" thickTop="1" thickBot="1" x14ac:dyDescent="0.3">
      <c r="B30" s="31">
        <v>5490</v>
      </c>
      <c r="D30" s="82"/>
      <c r="E30" s="83"/>
      <c r="F30" s="84" t="e">
        <f>D29-F29</f>
        <v>#REF!</v>
      </c>
      <c r="G30" s="46"/>
      <c r="H30" s="65"/>
      <c r="J30" s="80"/>
      <c r="K30" s="89"/>
      <c r="M30" s="91"/>
      <c r="N30" s="79"/>
    </row>
    <row r="31" spans="1:17" ht="15.75" thickTop="1" x14ac:dyDescent="0.25">
      <c r="A31" s="53" t="e">
        <f>B29-B30</f>
        <v>#REF!</v>
      </c>
      <c r="B31" s="53"/>
      <c r="D31" s="49"/>
      <c r="E31" s="42"/>
      <c r="F31" s="43" t="e">
        <f>F30+F29</f>
        <v>#REF!</v>
      </c>
      <c r="G31" s="27" t="e">
        <f>F30-E29</f>
        <v>#REF!</v>
      </c>
      <c r="H31" s="100" t="s">
        <v>1120</v>
      </c>
      <c r="I31" s="44"/>
      <c r="J31" s="74"/>
      <c r="K31" s="74"/>
      <c r="N31" s="67"/>
    </row>
    <row r="32" spans="1:17" x14ac:dyDescent="0.25">
      <c r="A32" s="54"/>
      <c r="B32" s="74"/>
      <c r="C32" s="50" t="s">
        <v>10</v>
      </c>
      <c r="D32" s="51" t="e">
        <f>E29*100/D29</f>
        <v>#REF!</v>
      </c>
      <c r="E32" s="51"/>
      <c r="F32" s="52" t="e">
        <f>D29-G32</f>
        <v>#REF!</v>
      </c>
      <c r="G32" s="97">
        <v>4840903.4500000346</v>
      </c>
      <c r="H32" s="72" t="s">
        <v>1049</v>
      </c>
      <c r="I32" s="27"/>
      <c r="J32" s="81"/>
      <c r="K32" s="81"/>
      <c r="N32" s="44"/>
    </row>
    <row r="33" spans="1:17" x14ac:dyDescent="0.25">
      <c r="A33" s="54"/>
      <c r="B33" s="74"/>
      <c r="C33" s="50"/>
      <c r="D33" s="51"/>
      <c r="E33" s="51"/>
      <c r="F33" s="52"/>
      <c r="G33" s="73"/>
      <c r="H33" s="72"/>
      <c r="I33" s="27"/>
      <c r="J33" s="81"/>
      <c r="K33" s="81"/>
      <c r="N33" s="44"/>
    </row>
    <row r="34" spans="1:17" x14ac:dyDescent="0.25">
      <c r="A34" s="54"/>
      <c r="B34" s="74"/>
      <c r="C34" s="50"/>
      <c r="D34" s="51"/>
      <c r="E34" s="51"/>
      <c r="F34" s="52"/>
      <c r="G34" s="73"/>
      <c r="H34" s="72"/>
      <c r="I34" s="27"/>
      <c r="J34" s="81"/>
      <c r="K34" s="81"/>
      <c r="N34" s="44"/>
    </row>
    <row r="35" spans="1:17" ht="46.5" customHeight="1" x14ac:dyDescent="0.25">
      <c r="A35" s="114" t="s">
        <v>1129</v>
      </c>
      <c r="B35" s="114"/>
      <c r="C35" s="114"/>
      <c r="D35" s="114"/>
      <c r="E35" s="114"/>
      <c r="F35" s="114"/>
      <c r="G35" s="114"/>
      <c r="H35" s="114"/>
      <c r="I35" s="114"/>
      <c r="J35"/>
      <c r="K35" s="96"/>
      <c r="L35" s="96"/>
      <c r="M35" s="96"/>
      <c r="N35" s="90"/>
      <c r="O35" s="96"/>
      <c r="P35" s="96"/>
      <c r="Q35" s="96"/>
    </row>
    <row r="36" spans="1:17" ht="46.5" customHeight="1" x14ac:dyDescent="0.25">
      <c r="A36" s="111" t="s">
        <v>1130</v>
      </c>
      <c r="B36" s="111"/>
      <c r="C36" s="111"/>
      <c r="D36" s="111"/>
      <c r="E36" s="111"/>
      <c r="F36" s="111"/>
      <c r="G36" s="111"/>
      <c r="H36" s="111"/>
      <c r="I36" s="111"/>
      <c r="J36"/>
      <c r="K36" s="96"/>
      <c r="L36" s="96"/>
      <c r="M36" s="96"/>
      <c r="N36" s="90"/>
      <c r="O36" s="96"/>
      <c r="P36" s="96"/>
      <c r="Q36" s="96"/>
    </row>
    <row r="37" spans="1:17" ht="46.5" customHeight="1" x14ac:dyDescent="0.25">
      <c r="A37" s="111" t="s">
        <v>1131</v>
      </c>
      <c r="B37" s="111"/>
      <c r="C37" s="111"/>
      <c r="D37" s="111"/>
      <c r="E37" s="111"/>
      <c r="F37" s="111"/>
      <c r="G37" s="111"/>
      <c r="H37" s="111"/>
      <c r="I37" s="111"/>
      <c r="J37"/>
      <c r="K37" s="96"/>
      <c r="L37" s="96"/>
      <c r="M37" s="96"/>
      <c r="N37" s="90"/>
      <c r="O37" s="96"/>
      <c r="P37" s="96"/>
      <c r="Q37" s="96"/>
    </row>
    <row r="38" spans="1:17" ht="46.5" customHeight="1" x14ac:dyDescent="0.25">
      <c r="A38" s="111" t="s">
        <v>1135</v>
      </c>
      <c r="B38" s="111"/>
      <c r="C38" s="111"/>
      <c r="D38" s="111"/>
      <c r="E38" s="111"/>
      <c r="F38" s="111"/>
      <c r="G38" s="111"/>
      <c r="H38" s="111"/>
      <c r="I38" s="111"/>
      <c r="J38"/>
      <c r="K38" s="96"/>
      <c r="L38" s="96"/>
      <c r="M38" s="96"/>
      <c r="N38" s="90"/>
      <c r="O38" s="96"/>
      <c r="P38" s="96"/>
      <c r="Q38" s="96"/>
    </row>
    <row r="39" spans="1:17" ht="39.75" customHeight="1" x14ac:dyDescent="0.25">
      <c r="A39" s="111" t="s">
        <v>1133</v>
      </c>
      <c r="B39" s="111"/>
      <c r="C39" s="111"/>
      <c r="D39" s="111"/>
      <c r="E39" s="111"/>
      <c r="F39" s="111"/>
      <c r="G39" s="111"/>
      <c r="H39" s="111"/>
      <c r="I39" s="111"/>
      <c r="J39" s="81"/>
      <c r="K39" s="81"/>
      <c r="N39" s="44"/>
    </row>
    <row r="40" spans="1:17" ht="39.75" customHeight="1" x14ac:dyDescent="0.25">
      <c r="A40" s="111" t="s">
        <v>1134</v>
      </c>
      <c r="B40" s="111"/>
      <c r="C40" s="111"/>
      <c r="D40" s="111"/>
      <c r="E40" s="111"/>
      <c r="F40" s="111"/>
      <c r="G40" s="111"/>
      <c r="H40" s="111"/>
      <c r="I40" s="111"/>
      <c r="J40" s="81"/>
      <c r="K40" s="81"/>
      <c r="N40" s="44"/>
    </row>
    <row r="41" spans="1:17" ht="46.5" customHeight="1" x14ac:dyDescent="0.25">
      <c r="A41" s="111" t="s">
        <v>1132</v>
      </c>
      <c r="B41" s="111"/>
      <c r="C41" s="111"/>
      <c r="D41" s="111"/>
      <c r="E41" s="111"/>
      <c r="F41" s="111"/>
      <c r="G41" s="111"/>
      <c r="H41" s="111"/>
      <c r="I41" s="111"/>
      <c r="J41"/>
      <c r="K41" s="96"/>
      <c r="L41" s="96"/>
      <c r="M41" s="96"/>
      <c r="N41" s="90"/>
      <c r="O41" s="96"/>
      <c r="P41" s="96"/>
      <c r="Q41" s="96"/>
    </row>
    <row r="42" spans="1:17" x14ac:dyDescent="0.25">
      <c r="A42" s="98"/>
      <c r="B42" s="99"/>
      <c r="C42" s="99"/>
      <c r="D42" s="99"/>
      <c r="E42" s="99"/>
      <c r="F42" s="99"/>
    </row>
    <row r="44" spans="1:17" ht="15" customHeight="1" x14ac:dyDescent="0.25">
      <c r="A44" s="112" t="s">
        <v>1119</v>
      </c>
      <c r="B44" s="112"/>
      <c r="C44" s="112"/>
      <c r="D44" s="112"/>
      <c r="E44" s="112"/>
      <c r="F44" s="112"/>
      <c r="G44" s="104"/>
    </row>
    <row r="45" spans="1:17" x14ac:dyDescent="0.25">
      <c r="A45" s="103" t="s">
        <v>504</v>
      </c>
      <c r="B45" s="103" t="s">
        <v>525</v>
      </c>
      <c r="C45" t="s">
        <v>537</v>
      </c>
      <c r="D45" s="103" t="s">
        <v>541</v>
      </c>
      <c r="E45" s="103" t="s">
        <v>1031</v>
      </c>
      <c r="F45" s="103" t="s">
        <v>521</v>
      </c>
    </row>
    <row r="46" spans="1:17" x14ac:dyDescent="0.25">
      <c r="A46" s="67">
        <v>8333.33</v>
      </c>
      <c r="B46" s="67">
        <v>5000</v>
      </c>
      <c r="C46" s="67">
        <v>3750</v>
      </c>
      <c r="D46" s="67">
        <f>39600/12</f>
        <v>3300</v>
      </c>
      <c r="E46" s="67">
        <v>72592</v>
      </c>
      <c r="F46" s="67">
        <v>10000</v>
      </c>
    </row>
    <row r="47" spans="1:17" x14ac:dyDescent="0.25">
      <c r="A47" s="67">
        <f>158400/12</f>
        <v>13200</v>
      </c>
      <c r="B47" s="67">
        <v>500</v>
      </c>
      <c r="C47" s="67">
        <v>500</v>
      </c>
      <c r="D47" s="67">
        <v>500</v>
      </c>
      <c r="E47" s="67">
        <v>500</v>
      </c>
      <c r="F47" s="67">
        <v>500</v>
      </c>
      <c r="K47" s="102"/>
    </row>
    <row r="48" spans="1:17" x14ac:dyDescent="0.25">
      <c r="A48" s="67">
        <v>500</v>
      </c>
      <c r="B48" s="67">
        <f>SUM(B46:B47)</f>
        <v>5500</v>
      </c>
      <c r="C48" s="67">
        <f>SUM(C46:C47)</f>
        <v>4250</v>
      </c>
      <c r="D48" s="67">
        <v>27000</v>
      </c>
      <c r="E48" s="67">
        <v>54000</v>
      </c>
      <c r="F48" s="67">
        <f>SUM(F46:F47)</f>
        <v>10500</v>
      </c>
    </row>
    <row r="49" spans="1:12" x14ac:dyDescent="0.25">
      <c r="A49" s="67">
        <f>SUM(A46:A48)</f>
        <v>22033.33</v>
      </c>
      <c r="D49" s="67">
        <f>SUM(D46:D48)</f>
        <v>30800</v>
      </c>
      <c r="E49" s="67">
        <f>SUM(E46:E48)</f>
        <v>127092</v>
      </c>
    </row>
    <row r="50" spans="1:12" x14ac:dyDescent="0.25">
      <c r="A50" s="67"/>
      <c r="D50" s="67"/>
      <c r="E50" s="67"/>
      <c r="F50" s="67"/>
      <c r="K50" s="101"/>
    </row>
    <row r="51" spans="1:12" x14ac:dyDescent="0.25">
      <c r="E51" s="44"/>
      <c r="K51" s="101"/>
    </row>
    <row r="52" spans="1:12" x14ac:dyDescent="0.25">
      <c r="E52" s="44"/>
      <c r="K52" s="101"/>
      <c r="L52" s="44"/>
    </row>
    <row r="53" spans="1:12" x14ac:dyDescent="0.25">
      <c r="A53" s="44">
        <v>3300</v>
      </c>
      <c r="C53" s="67">
        <v>15000</v>
      </c>
      <c r="D53" s="67">
        <v>3300</v>
      </c>
      <c r="E53" s="44">
        <v>2792</v>
      </c>
    </row>
    <row r="54" spans="1:12" x14ac:dyDescent="0.25">
      <c r="A54">
        <v>4</v>
      </c>
      <c r="C54" s="67">
        <f>C53/4</f>
        <v>3750</v>
      </c>
      <c r="D54">
        <v>1</v>
      </c>
      <c r="E54">
        <v>26</v>
      </c>
    </row>
    <row r="55" spans="1:12" x14ac:dyDescent="0.25">
      <c r="A55" s="44">
        <f>A53*A54</f>
        <v>13200</v>
      </c>
      <c r="D55" s="44">
        <f>D53*D54</f>
        <v>3300</v>
      </c>
      <c r="E55" s="44">
        <f>E53*E54</f>
        <v>72592</v>
      </c>
    </row>
    <row r="56" spans="1:12" x14ac:dyDescent="0.25">
      <c r="D56" s="44"/>
      <c r="F56" s="44"/>
      <c r="G56" s="44"/>
    </row>
    <row r="57" spans="1:12" x14ac:dyDescent="0.25">
      <c r="A57" s="105" t="s">
        <v>1136</v>
      </c>
      <c r="B57" s="105"/>
      <c r="C57" s="105"/>
      <c r="D57" s="106"/>
      <c r="F57" s="44"/>
      <c r="G57" s="44"/>
    </row>
    <row r="58" spans="1:12" x14ac:dyDescent="0.25">
      <c r="A58" s="105"/>
      <c r="B58" s="107">
        <v>3750</v>
      </c>
      <c r="C58" s="105" t="s">
        <v>1139</v>
      </c>
      <c r="D58" s="106"/>
      <c r="F58" s="44"/>
      <c r="G58" s="44"/>
    </row>
    <row r="59" spans="1:12" x14ac:dyDescent="0.25">
      <c r="A59" s="105"/>
      <c r="B59" s="107">
        <v>27000</v>
      </c>
      <c r="C59" s="105" t="s">
        <v>1137</v>
      </c>
      <c r="D59" s="105"/>
      <c r="F59" s="67"/>
    </row>
    <row r="60" spans="1:12" x14ac:dyDescent="0.25">
      <c r="A60" s="105"/>
      <c r="B60" s="107">
        <v>54000</v>
      </c>
      <c r="C60" s="105" t="s">
        <v>1138</v>
      </c>
      <c r="D60" s="105"/>
      <c r="F60" s="44"/>
      <c r="G60" s="44"/>
    </row>
    <row r="61" spans="1:12" x14ac:dyDescent="0.25">
      <c r="A61" s="105"/>
      <c r="B61" s="107">
        <f>SUM(B58:B60)</f>
        <v>84750</v>
      </c>
      <c r="C61" s="105"/>
      <c r="D61" s="105"/>
      <c r="F61" s="44"/>
      <c r="G61" s="44"/>
    </row>
    <row r="62" spans="1:12" x14ac:dyDescent="0.25">
      <c r="G62" s="44"/>
    </row>
    <row r="64" spans="1:12" x14ac:dyDescent="0.25">
      <c r="C64" t="s">
        <v>1121</v>
      </c>
      <c r="D64" s="67">
        <v>737088</v>
      </c>
      <c r="F64" s="67"/>
    </row>
    <row r="65" spans="3:6" x14ac:dyDescent="0.25">
      <c r="C65" t="s">
        <v>1122</v>
      </c>
      <c r="D65" s="67">
        <v>23732</v>
      </c>
      <c r="F65" s="67"/>
    </row>
    <row r="66" spans="3:6" x14ac:dyDescent="0.25">
      <c r="C66" t="s">
        <v>1123</v>
      </c>
      <c r="D66" s="67">
        <f>SUM(D64:D65)</f>
        <v>760820</v>
      </c>
      <c r="F66" s="44"/>
    </row>
    <row r="67" spans="3:6" x14ac:dyDescent="0.25">
      <c r="C67" t="s">
        <v>1124</v>
      </c>
      <c r="D67" s="67">
        <v>58632</v>
      </c>
      <c r="F67" s="44"/>
    </row>
    <row r="68" spans="3:6" x14ac:dyDescent="0.25">
      <c r="C68" t="s">
        <v>1123</v>
      </c>
      <c r="D68" s="67">
        <f>D66+D67</f>
        <v>819452</v>
      </c>
      <c r="E68" t="s">
        <v>1125</v>
      </c>
      <c r="F68" s="44"/>
    </row>
    <row r="69" spans="3:6" x14ac:dyDescent="0.25">
      <c r="D69" s="67"/>
      <c r="F69" s="44"/>
    </row>
    <row r="70" spans="3:6" x14ac:dyDescent="0.25">
      <c r="D70" s="44"/>
    </row>
    <row r="72" spans="3:6" x14ac:dyDescent="0.25">
      <c r="D72" s="67">
        <v>19544</v>
      </c>
    </row>
    <row r="73" spans="3:6" x14ac:dyDescent="0.25">
      <c r="D73">
        <f>D72/E53</f>
        <v>7</v>
      </c>
    </row>
    <row r="74" spans="3:6" x14ac:dyDescent="0.25">
      <c r="D74" s="44">
        <f>D72*3</f>
        <v>58632</v>
      </c>
    </row>
  </sheetData>
  <sortState ref="D49:E54">
    <sortCondition ref="D49:D54"/>
  </sortState>
  <mergeCells count="9">
    <mergeCell ref="A41:I41"/>
    <mergeCell ref="A38:I38"/>
    <mergeCell ref="A44:F44"/>
    <mergeCell ref="A1:I1"/>
    <mergeCell ref="A35:I35"/>
    <mergeCell ref="A39:I39"/>
    <mergeCell ref="A36:I36"/>
    <mergeCell ref="A40:I40"/>
    <mergeCell ref="A37:I37"/>
  </mergeCells>
  <phoneticPr fontId="0" type="noConversion"/>
  <printOptions horizontalCentered="1" verticalCentered="1"/>
  <pageMargins left="0.51181102362204722" right="0.51181102362204722" top="0.19685039370078741" bottom="0.15748031496062992" header="0.11811023622047245" footer="0.11811023622047245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 x14ac:dyDescent="0.3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 x14ac:dyDescent="0.3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 x14ac:dyDescent="0.3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 x14ac:dyDescent="0.3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 x14ac:dyDescent="0.3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 x14ac:dyDescent="0.3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 x14ac:dyDescent="0.3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 x14ac:dyDescent="0.3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 x14ac:dyDescent="0.3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 x14ac:dyDescent="0.3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 x14ac:dyDescent="0.3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 x14ac:dyDescent="0.3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 x14ac:dyDescent="0.3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 x14ac:dyDescent="0.3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 x14ac:dyDescent="0.3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 x14ac:dyDescent="0.3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 x14ac:dyDescent="0.3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 x14ac:dyDescent="0.3">
      <c r="A19" s="57" t="s">
        <v>541</v>
      </c>
      <c r="B19" s="58">
        <v>37</v>
      </c>
      <c r="C19" s="11" t="s">
        <v>578</v>
      </c>
      <c r="D19" s="11" t="s">
        <v>579</v>
      </c>
      <c r="E19" s="12">
        <v>1290</v>
      </c>
      <c r="F19" s="59"/>
      <c r="G19" s="60"/>
      <c r="H19" s="61">
        <v>2013</v>
      </c>
      <c r="I19" s="62">
        <v>780</v>
      </c>
      <c r="J19" s="63">
        <f t="shared" si="0"/>
        <v>510</v>
      </c>
      <c r="K19" s="11" t="s">
        <v>513</v>
      </c>
      <c r="L19" s="11" t="s">
        <v>506</v>
      </c>
    </row>
    <row r="20" spans="1:12" ht="16.5" thickTop="1" thickBot="1" x14ac:dyDescent="0.3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 x14ac:dyDescent="0.3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 x14ac:dyDescent="0.3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 x14ac:dyDescent="0.3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 x14ac:dyDescent="0.3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 x14ac:dyDescent="0.3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 x14ac:dyDescent="0.3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 x14ac:dyDescent="0.3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 x14ac:dyDescent="0.3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 x14ac:dyDescent="0.3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 x14ac:dyDescent="0.3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 x14ac:dyDescent="0.3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 x14ac:dyDescent="0.3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 x14ac:dyDescent="0.3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 x14ac:dyDescent="0.3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 x14ac:dyDescent="0.3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 x14ac:dyDescent="0.3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 x14ac:dyDescent="0.3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 x14ac:dyDescent="0.3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 x14ac:dyDescent="0.3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 x14ac:dyDescent="0.3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 x14ac:dyDescent="0.3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 x14ac:dyDescent="0.3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 x14ac:dyDescent="0.3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 x14ac:dyDescent="0.3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 x14ac:dyDescent="0.3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 x14ac:dyDescent="0.3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 x14ac:dyDescent="0.3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 x14ac:dyDescent="0.3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 x14ac:dyDescent="0.3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 x14ac:dyDescent="0.3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 x14ac:dyDescent="0.3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 x14ac:dyDescent="0.3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 x14ac:dyDescent="0.3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 x14ac:dyDescent="0.3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 x14ac:dyDescent="0.3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 x14ac:dyDescent="0.3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 x14ac:dyDescent="0.3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 x14ac:dyDescent="0.3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 x14ac:dyDescent="0.3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 x14ac:dyDescent="0.3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 x14ac:dyDescent="0.3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 x14ac:dyDescent="0.3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 x14ac:dyDescent="0.3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 x14ac:dyDescent="0.3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 x14ac:dyDescent="0.3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 x14ac:dyDescent="0.3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 x14ac:dyDescent="0.3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 x14ac:dyDescent="0.3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 x14ac:dyDescent="0.3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 x14ac:dyDescent="0.3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 x14ac:dyDescent="0.3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 x14ac:dyDescent="0.3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 x14ac:dyDescent="0.3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 x14ac:dyDescent="0.3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 x14ac:dyDescent="0.3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 x14ac:dyDescent="0.3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 x14ac:dyDescent="0.3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 x14ac:dyDescent="0.3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 x14ac:dyDescent="0.3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 x14ac:dyDescent="0.3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 x14ac:dyDescent="0.3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 x14ac:dyDescent="0.3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 x14ac:dyDescent="0.3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 x14ac:dyDescent="0.3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 x14ac:dyDescent="0.3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 x14ac:dyDescent="0.3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 x14ac:dyDescent="0.3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 x14ac:dyDescent="0.3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 x14ac:dyDescent="0.3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 x14ac:dyDescent="0.3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 x14ac:dyDescent="0.3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 x14ac:dyDescent="0.3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 x14ac:dyDescent="0.3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 x14ac:dyDescent="0.3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 x14ac:dyDescent="0.3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 x14ac:dyDescent="0.3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 x14ac:dyDescent="0.3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 x14ac:dyDescent="0.3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 x14ac:dyDescent="0.3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 x14ac:dyDescent="0.3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 x14ac:dyDescent="0.3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 x14ac:dyDescent="0.3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 x14ac:dyDescent="0.3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 x14ac:dyDescent="0.3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 x14ac:dyDescent="0.3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 x14ac:dyDescent="0.3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 x14ac:dyDescent="0.3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 x14ac:dyDescent="0.3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 x14ac:dyDescent="0.3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 x14ac:dyDescent="0.3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 x14ac:dyDescent="0.3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 x14ac:dyDescent="0.3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 x14ac:dyDescent="0.3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 x14ac:dyDescent="0.3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 x14ac:dyDescent="0.3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 x14ac:dyDescent="0.3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 x14ac:dyDescent="0.3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 x14ac:dyDescent="0.3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 x14ac:dyDescent="0.3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 x14ac:dyDescent="0.3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 x14ac:dyDescent="0.3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 x14ac:dyDescent="0.3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 x14ac:dyDescent="0.3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 x14ac:dyDescent="0.3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 x14ac:dyDescent="0.3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 x14ac:dyDescent="0.3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 x14ac:dyDescent="0.3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 x14ac:dyDescent="0.3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 x14ac:dyDescent="0.3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 x14ac:dyDescent="0.3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 x14ac:dyDescent="0.3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 x14ac:dyDescent="0.3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 x14ac:dyDescent="0.3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 x14ac:dyDescent="0.3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 x14ac:dyDescent="0.3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 x14ac:dyDescent="0.3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 x14ac:dyDescent="0.3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 x14ac:dyDescent="0.3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 x14ac:dyDescent="0.3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 x14ac:dyDescent="0.3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 x14ac:dyDescent="0.3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 x14ac:dyDescent="0.3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 x14ac:dyDescent="0.3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 x14ac:dyDescent="0.3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 x14ac:dyDescent="0.3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 x14ac:dyDescent="0.3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 x14ac:dyDescent="0.3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 x14ac:dyDescent="0.3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 x14ac:dyDescent="0.3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 x14ac:dyDescent="0.3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 x14ac:dyDescent="0.3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 x14ac:dyDescent="0.3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 x14ac:dyDescent="0.3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 x14ac:dyDescent="0.3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 x14ac:dyDescent="0.3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 x14ac:dyDescent="0.3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 x14ac:dyDescent="0.3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 x14ac:dyDescent="0.3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 x14ac:dyDescent="0.3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 x14ac:dyDescent="0.3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 x14ac:dyDescent="0.3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 x14ac:dyDescent="0.3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 x14ac:dyDescent="0.3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 x14ac:dyDescent="0.3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 x14ac:dyDescent="0.3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 x14ac:dyDescent="0.3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 x14ac:dyDescent="0.3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 x14ac:dyDescent="0.3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 x14ac:dyDescent="0.3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 x14ac:dyDescent="0.3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 x14ac:dyDescent="0.3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 x14ac:dyDescent="0.3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 x14ac:dyDescent="0.3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 x14ac:dyDescent="0.3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 x14ac:dyDescent="0.3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 x14ac:dyDescent="0.3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 x14ac:dyDescent="0.3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 x14ac:dyDescent="0.3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 x14ac:dyDescent="0.3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 x14ac:dyDescent="0.3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 x14ac:dyDescent="0.3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 x14ac:dyDescent="0.3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 x14ac:dyDescent="0.3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 x14ac:dyDescent="0.3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 x14ac:dyDescent="0.3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 x14ac:dyDescent="0.3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 x14ac:dyDescent="0.3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 x14ac:dyDescent="0.3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 x14ac:dyDescent="0.3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 x14ac:dyDescent="0.3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 x14ac:dyDescent="0.3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 x14ac:dyDescent="0.3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 x14ac:dyDescent="0.3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 x14ac:dyDescent="0.3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 x14ac:dyDescent="0.3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 x14ac:dyDescent="0.3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 x14ac:dyDescent="0.3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 x14ac:dyDescent="0.3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 x14ac:dyDescent="0.3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 x14ac:dyDescent="0.3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 x14ac:dyDescent="0.3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 x14ac:dyDescent="0.3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 x14ac:dyDescent="0.3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 x14ac:dyDescent="0.3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 x14ac:dyDescent="0.3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 x14ac:dyDescent="0.3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 x14ac:dyDescent="0.3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 x14ac:dyDescent="0.3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 x14ac:dyDescent="0.3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 x14ac:dyDescent="0.3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 x14ac:dyDescent="0.3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 x14ac:dyDescent="0.3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 x14ac:dyDescent="0.3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 x14ac:dyDescent="0.3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 x14ac:dyDescent="0.3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 x14ac:dyDescent="0.3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 x14ac:dyDescent="0.3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 x14ac:dyDescent="0.3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 x14ac:dyDescent="0.3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 x14ac:dyDescent="0.3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 x14ac:dyDescent="0.3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 x14ac:dyDescent="0.3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 x14ac:dyDescent="0.3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 x14ac:dyDescent="0.3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 x14ac:dyDescent="0.3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 x14ac:dyDescent="0.3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 x14ac:dyDescent="0.3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 x14ac:dyDescent="0.3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 x14ac:dyDescent="0.3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 x14ac:dyDescent="0.3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 x14ac:dyDescent="0.3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 x14ac:dyDescent="0.3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 x14ac:dyDescent="0.3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 x14ac:dyDescent="0.3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 x14ac:dyDescent="0.3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 x14ac:dyDescent="0.3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 x14ac:dyDescent="0.3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 x14ac:dyDescent="0.3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 x14ac:dyDescent="0.3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 x14ac:dyDescent="0.3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 x14ac:dyDescent="0.3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 x14ac:dyDescent="0.3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 x14ac:dyDescent="0.3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 x14ac:dyDescent="0.3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 x14ac:dyDescent="0.3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 x14ac:dyDescent="0.3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MARÇO</vt:lpstr>
      <vt:lpstr>REPASSE</vt:lpstr>
      <vt:lpstr>Plan1</vt:lpstr>
      <vt:lpstr>REPASSE!Area_de_impressao</vt:lpstr>
      <vt:lpstr>MARÇO!Titulos_de_impressao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2022-03-14T16:30:52Z</cp:lastPrinted>
  <dcterms:created xsi:type="dcterms:W3CDTF">2012-09-12T20:46:43Z</dcterms:created>
  <dcterms:modified xsi:type="dcterms:W3CDTF">2022-03-18T14:53:02Z</dcterms:modified>
</cp:coreProperties>
</file>